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5XTOAKAL\"/>
    </mc:Choice>
  </mc:AlternateContent>
  <bookViews>
    <workbookView xWindow="0" yWindow="0" windowWidth="28800" windowHeight="12300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4.razina" sheetId="2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" i="2" l="1"/>
  <c r="I149" i="2"/>
  <c r="I142" i="2" s="1"/>
  <c r="I132" i="2"/>
  <c r="I128" i="2" s="1"/>
  <c r="I127" i="2" s="1"/>
  <c r="H132" i="2"/>
  <c r="I129" i="2"/>
  <c r="I123" i="2"/>
  <c r="I122" i="2" s="1"/>
  <c r="I121" i="2" s="1"/>
  <c r="I118" i="2"/>
  <c r="I114" i="2" s="1"/>
  <c r="I113" i="2" s="1"/>
  <c r="I115" i="2"/>
  <c r="I110" i="2"/>
  <c r="I107" i="2" s="1"/>
  <c r="I106" i="2" s="1"/>
  <c r="I108" i="2"/>
  <c r="I100" i="2"/>
  <c r="I99" i="2" s="1"/>
  <c r="I96" i="2"/>
  <c r="I72" i="2"/>
  <c r="I68" i="2"/>
  <c r="I64" i="2"/>
  <c r="I60" i="2"/>
  <c r="I54" i="2"/>
  <c r="I53" i="2" s="1"/>
  <c r="I52" i="2" s="1"/>
  <c r="I51" i="2" s="1"/>
  <c r="I48" i="2"/>
  <c r="I42" i="2"/>
  <c r="I198" i="2"/>
  <c r="H198" i="2"/>
  <c r="I196" i="2"/>
  <c r="H196" i="2"/>
  <c r="I194" i="2"/>
  <c r="H194" i="2"/>
  <c r="I203" i="2"/>
  <c r="I200" i="2" s="1"/>
  <c r="H203" i="2"/>
  <c r="H200" i="2" s="1"/>
  <c r="I180" i="2"/>
  <c r="H180" i="2"/>
  <c r="I183" i="2"/>
  <c r="H183" i="2"/>
  <c r="I176" i="2"/>
  <c r="I175" i="2" s="1"/>
  <c r="H176" i="2"/>
  <c r="H175" i="2" s="1"/>
  <c r="I166" i="2"/>
  <c r="H166" i="2"/>
  <c r="I163" i="2"/>
  <c r="H163" i="2"/>
  <c r="I225" i="2"/>
  <c r="I224" i="2" s="1"/>
  <c r="H225" i="2"/>
  <c r="H224" i="2" s="1"/>
  <c r="I222" i="2"/>
  <c r="I221" i="2" s="1"/>
  <c r="H222" i="2"/>
  <c r="H221" i="2" s="1"/>
  <c r="I217" i="2"/>
  <c r="I216" i="2" s="1"/>
  <c r="H217" i="2"/>
  <c r="H216" i="2" s="1"/>
  <c r="I209" i="2"/>
  <c r="I208" i="2" s="1"/>
  <c r="H209" i="2"/>
  <c r="H208" i="2" s="1"/>
  <c r="I267" i="2"/>
  <c r="I266" i="2" s="1"/>
  <c r="I265" i="2" s="1"/>
  <c r="I264" i="2" s="1"/>
  <c r="I263" i="2" s="1"/>
  <c r="I262" i="2" s="1"/>
  <c r="H267" i="2"/>
  <c r="H266" i="2" s="1"/>
  <c r="H265" i="2" s="1"/>
  <c r="H264" i="2" s="1"/>
  <c r="H263" i="2" s="1"/>
  <c r="H262" i="2" s="1"/>
  <c r="I258" i="2"/>
  <c r="H258" i="2"/>
  <c r="I253" i="2"/>
  <c r="H253" i="2"/>
  <c r="I247" i="2"/>
  <c r="H247" i="2"/>
  <c r="I243" i="2"/>
  <c r="H243" i="2"/>
  <c r="I237" i="2"/>
  <c r="I236" i="2" s="1"/>
  <c r="I235" i="2" s="1"/>
  <c r="H237" i="2"/>
  <c r="H236" i="2" s="1"/>
  <c r="H235" i="2" s="1"/>
  <c r="I233" i="2"/>
  <c r="I232" i="2" s="1"/>
  <c r="I231" i="2" s="1"/>
  <c r="H233" i="2"/>
  <c r="H232" i="2" s="1"/>
  <c r="H231" i="2" s="1"/>
  <c r="I229" i="2"/>
  <c r="I228" i="2" s="1"/>
  <c r="I227" i="2" s="1"/>
  <c r="H229" i="2"/>
  <c r="H228" i="2" s="1"/>
  <c r="H227" i="2" s="1"/>
  <c r="I158" i="2"/>
  <c r="H158" i="2"/>
  <c r="I156" i="2"/>
  <c r="I154" i="2"/>
  <c r="I153" i="2" s="1"/>
  <c r="I152" i="2" s="1"/>
  <c r="H156" i="2"/>
  <c r="H154" i="2"/>
  <c r="H153" i="2" s="1"/>
  <c r="H152" i="2" s="1"/>
  <c r="H129" i="2"/>
  <c r="H150" i="2"/>
  <c r="H149" i="2" s="1"/>
  <c r="H146" i="2"/>
  <c r="H143" i="2" s="1"/>
  <c r="H144" i="2"/>
  <c r="H128" i="2"/>
  <c r="H127" i="2" s="1"/>
  <c r="H123" i="2"/>
  <c r="H122" i="2" s="1"/>
  <c r="H121" i="2" s="1"/>
  <c r="H118" i="2"/>
  <c r="H115" i="2"/>
  <c r="H110" i="2"/>
  <c r="H108" i="2"/>
  <c r="H100" i="2"/>
  <c r="H99" i="2" s="1"/>
  <c r="H96" i="2"/>
  <c r="H72" i="2"/>
  <c r="H68" i="2"/>
  <c r="H64" i="2"/>
  <c r="H60" i="2"/>
  <c r="H59" i="2" s="1"/>
  <c r="H58" i="2" s="1"/>
  <c r="H54" i="2"/>
  <c r="H53" i="2" s="1"/>
  <c r="H52" i="2" s="1"/>
  <c r="H51" i="2" s="1"/>
  <c r="I14" i="2"/>
  <c r="I13" i="2" s="1"/>
  <c r="I12" i="2" s="1"/>
  <c r="I11" i="2" s="1"/>
  <c r="H48" i="2"/>
  <c r="H42" i="2"/>
  <c r="H14" i="2"/>
  <c r="H13" i="2" s="1"/>
  <c r="H12" i="2" s="1"/>
  <c r="H11" i="2" s="1"/>
  <c r="I112" i="2" l="1"/>
  <c r="H107" i="2"/>
  <c r="H106" i="2" s="1"/>
  <c r="I59" i="2"/>
  <c r="I58" i="2" s="1"/>
  <c r="H41" i="2"/>
  <c r="H40" i="2" s="1"/>
  <c r="H39" i="2" s="1"/>
  <c r="I41" i="2"/>
  <c r="I40" i="2" s="1"/>
  <c r="I39" i="2" s="1"/>
  <c r="I10" i="2" s="1"/>
  <c r="I67" i="2"/>
  <c r="I66" i="2" s="1"/>
  <c r="I57" i="2" s="1"/>
  <c r="I179" i="2"/>
  <c r="I178" i="2" s="1"/>
  <c r="H179" i="2"/>
  <c r="H178" i="2" s="1"/>
  <c r="I162" i="2"/>
  <c r="I161" i="2" s="1"/>
  <c r="H162" i="2"/>
  <c r="H161" i="2" s="1"/>
  <c r="I220" i="2"/>
  <c r="H220" i="2"/>
  <c r="I207" i="2"/>
  <c r="H207" i="2"/>
  <c r="I252" i="2"/>
  <c r="I251" i="2" s="1"/>
  <c r="H252" i="2"/>
  <c r="H251" i="2" s="1"/>
  <c r="I242" i="2"/>
  <c r="I241" i="2" s="1"/>
  <c r="H242" i="2"/>
  <c r="H241" i="2" s="1"/>
  <c r="H114" i="2"/>
  <c r="H113" i="2" s="1"/>
  <c r="H142" i="2"/>
  <c r="H67" i="2"/>
  <c r="H66" i="2" s="1"/>
  <c r="H57" i="2" s="1"/>
  <c r="H10" i="2"/>
  <c r="I116" i="7"/>
  <c r="I115" i="7" s="1"/>
  <c r="I114" i="7" s="1"/>
  <c r="I113" i="7" s="1"/>
  <c r="H116" i="7"/>
  <c r="H115" i="7" s="1"/>
  <c r="H114" i="7" s="1"/>
  <c r="H113" i="7" s="1"/>
  <c r="I110" i="7"/>
  <c r="I109" i="7" s="1"/>
  <c r="H110" i="7"/>
  <c r="H109" i="7" s="1"/>
  <c r="I106" i="7"/>
  <c r="I105" i="7" s="1"/>
  <c r="H106" i="7"/>
  <c r="H105" i="7" s="1"/>
  <c r="I102" i="7"/>
  <c r="I99" i="7" s="1"/>
  <c r="I100" i="7"/>
  <c r="H102" i="7"/>
  <c r="H99" i="7" s="1"/>
  <c r="H100" i="7"/>
  <c r="G97" i="7"/>
  <c r="I97" i="7"/>
  <c r="I96" i="7" s="1"/>
  <c r="H97" i="7"/>
  <c r="H96" i="7" s="1"/>
  <c r="I94" i="7"/>
  <c r="H94" i="7"/>
  <c r="I92" i="7"/>
  <c r="H92" i="7"/>
  <c r="I89" i="7"/>
  <c r="I88" i="7" s="1"/>
  <c r="H89" i="7"/>
  <c r="H88" i="7" s="1"/>
  <c r="I86" i="7"/>
  <c r="I85" i="7" s="1"/>
  <c r="H86" i="7"/>
  <c r="H85" i="7" s="1"/>
  <c r="I83" i="7"/>
  <c r="H83" i="7"/>
  <c r="I80" i="7"/>
  <c r="H80" i="7"/>
  <c r="I76" i="7"/>
  <c r="I75" i="7" s="1"/>
  <c r="H76" i="7"/>
  <c r="H75" i="7" s="1"/>
  <c r="I73" i="7"/>
  <c r="I72" i="7" s="1"/>
  <c r="H73" i="7"/>
  <c r="H72" i="7" s="1"/>
  <c r="I70" i="7"/>
  <c r="I69" i="7" s="1"/>
  <c r="H70" i="7"/>
  <c r="H69" i="7" s="1"/>
  <c r="I66" i="7"/>
  <c r="H66" i="7"/>
  <c r="I60" i="7"/>
  <c r="H60" i="7"/>
  <c r="I57" i="7"/>
  <c r="H57" i="7"/>
  <c r="I54" i="7"/>
  <c r="H54" i="7"/>
  <c r="I50" i="7"/>
  <c r="H50" i="7"/>
  <c r="I47" i="7"/>
  <c r="H47" i="7"/>
  <c r="I44" i="7"/>
  <c r="H44" i="7"/>
  <c r="I41" i="7"/>
  <c r="I40" i="7" s="1"/>
  <c r="H41" i="7"/>
  <c r="H40" i="7" s="1"/>
  <c r="I36" i="7"/>
  <c r="I35" i="7" s="1"/>
  <c r="H36" i="7"/>
  <c r="H35" i="7" s="1"/>
  <c r="I33" i="7"/>
  <c r="H33" i="7"/>
  <c r="I29" i="7"/>
  <c r="H29" i="7"/>
  <c r="I25" i="7"/>
  <c r="I24" i="7" s="1"/>
  <c r="H25" i="7"/>
  <c r="H24" i="7" s="1"/>
  <c r="I20" i="7"/>
  <c r="I19" i="7" s="1"/>
  <c r="I18" i="7" s="1"/>
  <c r="H20" i="7"/>
  <c r="H19" i="7" s="1"/>
  <c r="H18" i="7" s="1"/>
  <c r="I15" i="7"/>
  <c r="I14" i="7"/>
  <c r="I13" i="7" s="1"/>
  <c r="I11" i="7"/>
  <c r="I10" i="7"/>
  <c r="I9" i="7" s="1"/>
  <c r="H15" i="7"/>
  <c r="H14" i="7"/>
  <c r="H13" i="7" s="1"/>
  <c r="H11" i="7"/>
  <c r="H10" i="7" s="1"/>
  <c r="H9" i="7" s="1"/>
  <c r="F14" i="5"/>
  <c r="F11" i="5" s="1"/>
  <c r="F10" i="5" s="1"/>
  <c r="E14" i="5"/>
  <c r="F12" i="5"/>
  <c r="E12" i="5"/>
  <c r="F29" i="10"/>
  <c r="E29" i="10"/>
  <c r="F39" i="10"/>
  <c r="E39" i="10"/>
  <c r="F37" i="10"/>
  <c r="E37" i="10"/>
  <c r="F35" i="10"/>
  <c r="E35" i="10"/>
  <c r="F33" i="10"/>
  <c r="E33" i="10"/>
  <c r="F31" i="10"/>
  <c r="E31" i="10"/>
  <c r="F21" i="10"/>
  <c r="E21" i="10"/>
  <c r="F19" i="10"/>
  <c r="E19" i="10"/>
  <c r="F17" i="10"/>
  <c r="E17" i="10"/>
  <c r="F15" i="10"/>
  <c r="E15" i="10"/>
  <c r="F13" i="10"/>
  <c r="E13" i="10"/>
  <c r="F11" i="10"/>
  <c r="E11" i="10"/>
  <c r="H30" i="3"/>
  <c r="G30" i="3"/>
  <c r="H24" i="3"/>
  <c r="G24" i="3"/>
  <c r="H11" i="3"/>
  <c r="H10" i="3" s="1"/>
  <c r="G11" i="3"/>
  <c r="G10" i="3" s="1"/>
  <c r="F89" i="7"/>
  <c r="F88" i="7" s="1"/>
  <c r="E89" i="7"/>
  <c r="E88" i="7" s="1"/>
  <c r="F92" i="7"/>
  <c r="E92" i="7"/>
  <c r="F94" i="7"/>
  <c r="E94" i="7"/>
  <c r="F86" i="7"/>
  <c r="F85" i="7" s="1"/>
  <c r="E86" i="7"/>
  <c r="E85" i="7" s="1"/>
  <c r="F83" i="7"/>
  <c r="E83" i="7"/>
  <c r="F80" i="7"/>
  <c r="F66" i="7"/>
  <c r="F60" i="7"/>
  <c r="F59" i="7" s="1"/>
  <c r="F47" i="7"/>
  <c r="F36" i="7"/>
  <c r="F35" i="7"/>
  <c r="F20" i="7"/>
  <c r="F19" i="7" s="1"/>
  <c r="F18" i="7" s="1"/>
  <c r="E20" i="7"/>
  <c r="E19" i="7" s="1"/>
  <c r="E18" i="7" s="1"/>
  <c r="F25" i="7"/>
  <c r="F24" i="7" s="1"/>
  <c r="F15" i="7"/>
  <c r="F14" i="7" s="1"/>
  <c r="F13" i="7" s="1"/>
  <c r="G76" i="7"/>
  <c r="F76" i="7"/>
  <c r="E76" i="7"/>
  <c r="E73" i="7"/>
  <c r="G75" i="7"/>
  <c r="F75" i="7"/>
  <c r="E75" i="7"/>
  <c r="F73" i="7"/>
  <c r="F72" i="7" s="1"/>
  <c r="E72" i="7"/>
  <c r="F70" i="7"/>
  <c r="F69" i="7" s="1"/>
  <c r="E69" i="7"/>
  <c r="E70" i="7"/>
  <c r="F110" i="7"/>
  <c r="F109" i="7"/>
  <c r="E110" i="7"/>
  <c r="E109" i="7"/>
  <c r="F116" i="7"/>
  <c r="F115" i="7"/>
  <c r="F114" i="7" s="1"/>
  <c r="F113" i="7" s="1"/>
  <c r="E116" i="7"/>
  <c r="E115" i="7"/>
  <c r="E114" i="7" s="1"/>
  <c r="E113" i="7" s="1"/>
  <c r="F106" i="7"/>
  <c r="F105" i="7" s="1"/>
  <c r="E106" i="7"/>
  <c r="E105" i="7" s="1"/>
  <c r="F102" i="7"/>
  <c r="F99" i="7" s="1"/>
  <c r="E102" i="7"/>
  <c r="F100" i="7"/>
  <c r="E100" i="7"/>
  <c r="F97" i="7"/>
  <c r="F96" i="7" s="1"/>
  <c r="E96" i="7"/>
  <c r="E97" i="7"/>
  <c r="E80" i="7"/>
  <c r="E79" i="7" s="1"/>
  <c r="E66" i="7"/>
  <c r="E60" i="7"/>
  <c r="E59" i="7" s="1"/>
  <c r="F57" i="7"/>
  <c r="F54" i="7"/>
  <c r="E53" i="7"/>
  <c r="E57" i="7"/>
  <c r="E54" i="7"/>
  <c r="G46" i="7"/>
  <c r="G50" i="7"/>
  <c r="F50" i="7"/>
  <c r="F46" i="7" s="1"/>
  <c r="E50" i="7"/>
  <c r="E47" i="7"/>
  <c r="F41" i="7"/>
  <c r="F40" i="7" s="1"/>
  <c r="E41" i="7"/>
  <c r="E40" i="7" s="1"/>
  <c r="E36" i="7"/>
  <c r="E35" i="7" s="1"/>
  <c r="F33" i="7"/>
  <c r="E33" i="7"/>
  <c r="F29" i="7"/>
  <c r="F28" i="7" s="1"/>
  <c r="E29" i="7"/>
  <c r="E15" i="7"/>
  <c r="E14" i="7" s="1"/>
  <c r="E13" i="7" s="1"/>
  <c r="F11" i="7"/>
  <c r="F10" i="7" s="1"/>
  <c r="F9" i="7" s="1"/>
  <c r="E11" i="7"/>
  <c r="E10" i="7" s="1"/>
  <c r="E9" i="7" s="1"/>
  <c r="E25" i="7"/>
  <c r="E24" i="7" s="1"/>
  <c r="E91" i="7"/>
  <c r="F44" i="7"/>
  <c r="E44" i="7"/>
  <c r="C14" i="5"/>
  <c r="C12" i="5"/>
  <c r="B14" i="5"/>
  <c r="B12" i="5"/>
  <c r="B11" i="5" s="1"/>
  <c r="B10" i="5" s="1"/>
  <c r="C39" i="10"/>
  <c r="C37" i="10"/>
  <c r="C35" i="10"/>
  <c r="C33" i="10"/>
  <c r="C31" i="10"/>
  <c r="C29" i="10"/>
  <c r="B28" i="10"/>
  <c r="B39" i="10"/>
  <c r="B37" i="10"/>
  <c r="B35" i="10"/>
  <c r="B33" i="10"/>
  <c r="B31" i="10"/>
  <c r="B29" i="10"/>
  <c r="C10" i="10"/>
  <c r="C21" i="10"/>
  <c r="C19" i="10"/>
  <c r="C17" i="10"/>
  <c r="C15" i="10"/>
  <c r="C13" i="10"/>
  <c r="C11" i="10"/>
  <c r="B21" i="10"/>
  <c r="B19" i="10"/>
  <c r="B17" i="10"/>
  <c r="B15" i="10"/>
  <c r="B13" i="10"/>
  <c r="B11" i="10"/>
  <c r="D30" i="3"/>
  <c r="D24" i="3"/>
  <c r="E30" i="3"/>
  <c r="E24" i="3"/>
  <c r="D11" i="3"/>
  <c r="D10" i="3" s="1"/>
  <c r="E10" i="3"/>
  <c r="E11" i="3"/>
  <c r="E11" i="5" l="1"/>
  <c r="E10" i="5" s="1"/>
  <c r="H112" i="2"/>
  <c r="H56" i="2" s="1"/>
  <c r="H9" i="2" s="1"/>
  <c r="H7" i="2" s="1"/>
  <c r="H6" i="2" s="1"/>
  <c r="I240" i="2"/>
  <c r="I56" i="2" s="1"/>
  <c r="I9" i="2" s="1"/>
  <c r="I7" i="2" s="1"/>
  <c r="I8" i="2" s="1"/>
  <c r="H240" i="2"/>
  <c r="I104" i="7"/>
  <c r="H104" i="7"/>
  <c r="I91" i="7"/>
  <c r="H91" i="7"/>
  <c r="I79" i="7"/>
  <c r="H79" i="7"/>
  <c r="I59" i="7"/>
  <c r="H59" i="7"/>
  <c r="I53" i="7"/>
  <c r="H53" i="7"/>
  <c r="I46" i="7"/>
  <c r="H46" i="7"/>
  <c r="I28" i="7"/>
  <c r="I23" i="7" s="1"/>
  <c r="H28" i="7"/>
  <c r="H23" i="7" s="1"/>
  <c r="I8" i="7"/>
  <c r="H8" i="7"/>
  <c r="F28" i="10"/>
  <c r="E28" i="10"/>
  <c r="F10" i="10"/>
  <c r="E10" i="10"/>
  <c r="H23" i="3"/>
  <c r="G23" i="3"/>
  <c r="F91" i="7"/>
  <c r="F39" i="7" s="1"/>
  <c r="E39" i="7"/>
  <c r="F79" i="7"/>
  <c r="F53" i="7"/>
  <c r="E99" i="7"/>
  <c r="E46" i="7"/>
  <c r="F23" i="7"/>
  <c r="E104" i="7"/>
  <c r="E28" i="7"/>
  <c r="E8" i="7"/>
  <c r="F104" i="7"/>
  <c r="F8" i="7"/>
  <c r="C11" i="5"/>
  <c r="C10" i="5" s="1"/>
  <c r="C28" i="10"/>
  <c r="B10" i="10"/>
  <c r="D23" i="3"/>
  <c r="E23" i="3"/>
  <c r="I6" i="2" l="1"/>
  <c r="H8" i="2"/>
  <c r="I39" i="7"/>
  <c r="I22" i="7" s="1"/>
  <c r="I7" i="7" s="1"/>
  <c r="I6" i="7" s="1"/>
  <c r="H39" i="7"/>
  <c r="H22" i="7" s="1"/>
  <c r="H7" i="7" s="1"/>
  <c r="H6" i="7" s="1"/>
  <c r="F22" i="7"/>
  <c r="F7" i="7" s="1"/>
  <c r="F6" i="7" s="1"/>
  <c r="G237" i="2"/>
  <c r="G233" i="2"/>
  <c r="G232" i="2" s="1"/>
  <c r="G231" i="2" s="1"/>
  <c r="G229" i="2"/>
  <c r="G228" i="2" s="1"/>
  <c r="G227" i="2" s="1"/>
  <c r="G267" i="2"/>
  <c r="G209" i="2"/>
  <c r="G208" i="2" s="1"/>
  <c r="G203" i="2"/>
  <c r="G200" i="2" s="1"/>
  <c r="G183" i="2"/>
  <c r="G166" i="2"/>
  <c r="G176" i="2"/>
  <c r="G175" i="2" s="1"/>
  <c r="G158" i="2"/>
  <c r="G146" i="2"/>
  <c r="G144" i="2"/>
  <c r="G118" i="2"/>
  <c r="G108" i="2"/>
  <c r="G110" i="2"/>
  <c r="G72" i="2"/>
  <c r="G100" i="2"/>
  <c r="G99" i="2" s="1"/>
  <c r="G96" i="2"/>
  <c r="G143" i="2" l="1"/>
  <c r="G107" i="2"/>
  <c r="G106" i="2" s="1"/>
  <c r="G266" i="2"/>
  <c r="G265" i="2" s="1"/>
  <c r="G264" i="2" s="1"/>
  <c r="G263" i="2" s="1"/>
  <c r="G262" i="2" s="1"/>
  <c r="G258" i="2"/>
  <c r="G253" i="2"/>
  <c r="G247" i="2"/>
  <c r="G243" i="2"/>
  <c r="G225" i="2"/>
  <c r="G224" i="2" s="1"/>
  <c r="G222" i="2"/>
  <c r="G221" i="2" s="1"/>
  <c r="G217" i="2"/>
  <c r="G216" i="2" s="1"/>
  <c r="G198" i="2"/>
  <c r="G196" i="2"/>
  <c r="G194" i="2"/>
  <c r="G180" i="2"/>
  <c r="G163" i="2"/>
  <c r="G162" i="2" s="1"/>
  <c r="G161" i="2" s="1"/>
  <c r="G157" i="2"/>
  <c r="G156" i="2" s="1"/>
  <c r="G154" i="2"/>
  <c r="G153" i="2" s="1"/>
  <c r="G150" i="2"/>
  <c r="G149" i="2" s="1"/>
  <c r="G132" i="2"/>
  <c r="G129" i="2"/>
  <c r="G123" i="2"/>
  <c r="G122" i="2" s="1"/>
  <c r="G121" i="2" s="1"/>
  <c r="G115" i="2"/>
  <c r="G68" i="2"/>
  <c r="G67" i="2" s="1"/>
  <c r="G64" i="2"/>
  <c r="G60" i="2"/>
  <c r="G54" i="2"/>
  <c r="G53" i="2" s="1"/>
  <c r="G52" i="2" s="1"/>
  <c r="G51" i="2" s="1"/>
  <c r="G48" i="2"/>
  <c r="G42" i="2"/>
  <c r="G14" i="2"/>
  <c r="G13" i="2" s="1"/>
  <c r="G12" i="2" s="1"/>
  <c r="G11" i="2" s="1"/>
  <c r="G142" i="2" l="1"/>
  <c r="G41" i="2"/>
  <c r="G40" i="2" s="1"/>
  <c r="G39" i="2" s="1"/>
  <c r="G10" i="2" s="1"/>
  <c r="G242" i="2"/>
  <c r="G241" i="2" s="1"/>
  <c r="G128" i="2"/>
  <c r="G127" i="2" s="1"/>
  <c r="G114" i="2"/>
  <c r="G113" i="2" s="1"/>
  <c r="G252" i="2"/>
  <c r="G251" i="2" s="1"/>
  <c r="G152" i="2"/>
  <c r="G179" i="2"/>
  <c r="G178" i="2" s="1"/>
  <c r="G220" i="2"/>
  <c r="G66" i="2"/>
  <c r="G59" i="2"/>
  <c r="G58" i="2" s="1"/>
  <c r="G240" i="2" l="1"/>
  <c r="G236" i="2" s="1"/>
  <c r="G235" i="2" s="1"/>
  <c r="G57" i="2"/>
  <c r="G96" i="7" l="1"/>
  <c r="G89" i="7"/>
  <c r="G88" i="7" s="1"/>
  <c r="G73" i="7"/>
  <c r="G72" i="7" s="1"/>
  <c r="G70" i="7"/>
  <c r="G69" i="7" s="1"/>
  <c r="G54" i="7" l="1"/>
  <c r="G57" i="7"/>
  <c r="G47" i="7"/>
  <c r="G53" i="7" l="1"/>
  <c r="G116" i="7"/>
  <c r="G115" i="7" s="1"/>
  <c r="G114" i="7" s="1"/>
  <c r="G113" i="7" s="1"/>
  <c r="G110" i="7"/>
  <c r="G109" i="7" s="1"/>
  <c r="G106" i="7"/>
  <c r="G105" i="7" s="1"/>
  <c r="G100" i="7"/>
  <c r="G102" i="7"/>
  <c r="G92" i="7"/>
  <c r="G91" i="7" s="1"/>
  <c r="G94" i="7"/>
  <c r="G86" i="7"/>
  <c r="G85" i="7" s="1"/>
  <c r="G83" i="7"/>
  <c r="G80" i="7"/>
  <c r="G66" i="7"/>
  <c r="G60" i="7"/>
  <c r="G44" i="7"/>
  <c r="G41" i="7"/>
  <c r="G40" i="7" s="1"/>
  <c r="G36" i="7"/>
  <c r="G35" i="7" s="1"/>
  <c r="G29" i="7"/>
  <c r="G33" i="7"/>
  <c r="G25" i="7"/>
  <c r="G24" i="7" s="1"/>
  <c r="G20" i="7"/>
  <c r="G19" i="7" s="1"/>
  <c r="G18" i="7" s="1"/>
  <c r="G15" i="7"/>
  <c r="G14" i="7" s="1"/>
  <c r="G13" i="7" s="1"/>
  <c r="G11" i="7"/>
  <c r="G10" i="7" s="1"/>
  <c r="G9" i="7" s="1"/>
  <c r="D12" i="5"/>
  <c r="D14" i="5"/>
  <c r="G99" i="7" l="1"/>
  <c r="G28" i="7"/>
  <c r="D11" i="5"/>
  <c r="D10" i="5" s="1"/>
  <c r="G104" i="7"/>
  <c r="G79" i="7"/>
  <c r="G59" i="7"/>
  <c r="G23" i="7"/>
  <c r="G8" i="7"/>
  <c r="D39" i="10"/>
  <c r="D37" i="10"/>
  <c r="D35" i="10"/>
  <c r="D33" i="10"/>
  <c r="D31" i="10"/>
  <c r="D29" i="10"/>
  <c r="D15" i="10"/>
  <c r="D13" i="10"/>
  <c r="D11" i="10"/>
  <c r="D19" i="10"/>
  <c r="D21" i="10"/>
  <c r="D17" i="10"/>
  <c r="F24" i="3"/>
  <c r="F30" i="3"/>
  <c r="F11" i="3"/>
  <c r="F10" i="3" s="1"/>
  <c r="G39" i="7" l="1"/>
  <c r="G22" i="7" s="1"/>
  <c r="G7" i="7" s="1"/>
  <c r="G6" i="7" s="1"/>
  <c r="D10" i="10"/>
  <c r="D28" i="10"/>
  <c r="F23" i="3"/>
  <c r="F37" i="16"/>
  <c r="G34" i="16" s="1"/>
  <c r="G37" i="16" s="1"/>
  <c r="H34" i="16" s="1"/>
  <c r="H37" i="16" s="1"/>
  <c r="I34" i="16" s="1"/>
  <c r="I37" i="16" s="1"/>
  <c r="J34" i="16" s="1"/>
  <c r="J37" i="16" s="1"/>
  <c r="J21" i="16" l="1"/>
  <c r="I21" i="16"/>
  <c r="H21" i="16"/>
  <c r="G21" i="16"/>
  <c r="F21" i="16"/>
  <c r="J11" i="16"/>
  <c r="I11" i="16"/>
  <c r="H11" i="16"/>
  <c r="G11" i="16"/>
  <c r="F11" i="16"/>
  <c r="J8" i="16"/>
  <c r="I8" i="16"/>
  <c r="H8" i="16"/>
  <c r="G8" i="16"/>
  <c r="F8" i="16"/>
  <c r="J14" i="16" l="1"/>
  <c r="J22" i="16" s="1"/>
  <c r="J28" i="16" s="1"/>
  <c r="F14" i="16"/>
  <c r="F22" i="16" s="1"/>
  <c r="F28" i="16" s="1"/>
  <c r="G14" i="16"/>
  <c r="G22" i="16" s="1"/>
  <c r="G28" i="16" s="1"/>
  <c r="G29" i="16" s="1"/>
  <c r="I14" i="16"/>
  <c r="I22" i="16" s="1"/>
  <c r="I28" i="16" s="1"/>
  <c r="H14" i="16"/>
  <c r="H22" i="16" s="1"/>
  <c r="H28" i="16" s="1"/>
  <c r="H29" i="16" s="1"/>
  <c r="J29" i="16" l="1"/>
  <c r="I29" i="16"/>
  <c r="F29" i="16"/>
  <c r="G207" i="2" l="1"/>
  <c r="G112" i="2" l="1"/>
  <c r="G56" i="2" s="1"/>
  <c r="G9" i="2" s="1"/>
  <c r="G7" i="2" s="1"/>
  <c r="G8" i="2" s="1"/>
  <c r="G6" i="2" l="1"/>
  <c r="E23" i="7"/>
  <c r="E22" i="7" s="1"/>
  <c r="E7" i="7" s="1"/>
  <c r="E6" i="7" s="1"/>
</calcChain>
</file>

<file path=xl/sharedStrings.xml><?xml version="1.0" encoding="utf-8"?>
<sst xmlns="http://schemas.openxmlformats.org/spreadsheetml/2006/main" count="650" uniqueCount="241">
  <si>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</si>
  <si>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</si>
  <si>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</si>
  <si>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</si>
  <si>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</si>
  <si>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</si>
  <si>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</si>
  <si>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</si>
  <si>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</si>
  <si>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</si>
  <si>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</si>
  <si>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</si>
  <si>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</si>
  <si>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</si>
  <si>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</si>
  <si>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</si>
  <si>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</si>
  <si>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</si>
  <si>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</si>
  <si>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</si>
  <si>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</si>
  <si>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</si>
  <si>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</si>
  <si>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</si>
  <si>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</si>
  <si>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</si>
  <si>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</si>
  <si>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Rashodi za nabavu proizvedene dugotrajne imovine</t>
  </si>
  <si>
    <t>…</t>
  </si>
  <si>
    <t>Naziv</t>
  </si>
  <si>
    <t>EUR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</si>
  <si>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</si>
  <si>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</si>
  <si>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</si>
  <si>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</si>
  <si>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</si>
  <si>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</si>
  <si>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</si>
  <si>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 xml:space="preserve"> 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</si>
  <si>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</si>
  <si>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</si>
  <si>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</si>
  <si>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</si>
  <si>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</si>
  <si>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</si>
  <si>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</si>
  <si>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</si>
  <si>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</si>
  <si>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</si>
  <si>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</si>
  <si>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</si>
  <si>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</si>
  <si>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</si>
  <si>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</si>
  <si>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</si>
  <si>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</si>
  <si>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</si>
  <si>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</si>
  <si>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</si>
  <si>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</si>
  <si>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</si>
  <si>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</si>
  <si>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 xml:space="preserve"> Pomoći iz inozemstva i od subjekata unutar općeg proračuna</t>
  </si>
  <si>
    <t xml:space="preserve"> Prihodi od prodaje proizvoda i robe te pruženih usluga i prihodi od donacija</t>
  </si>
  <si>
    <t xml:space="preserve"> Prihodi iz nadležnog proračuna i od HZZO-a temeljem ugovornih obveza</t>
  </si>
  <si>
    <r>
      <rPr>
        <sz val="10"/>
        <rFont val="Arial"/>
        <family val="2"/>
        <charset val="238"/>
      </rPr>
      <t>Prihodi od upravnih i administrativnih pristojbi, pristojbi po posebnim propisima i naknada</t>
    </r>
  </si>
  <si>
    <t>Financijski rashodi</t>
  </si>
  <si>
    <t>Naknade građanima i kućanstvima na temelju osiguranja i druge naknade</t>
  </si>
  <si>
    <t>Ostali rashodi</t>
  </si>
  <si>
    <t>3 Ostali prihodi</t>
  </si>
  <si>
    <t xml:space="preserve">  31 Ostali prihodi</t>
  </si>
  <si>
    <t>4 Prihodi za posebne namjene</t>
  </si>
  <si>
    <t>41 prihodi od sufinanciranja</t>
  </si>
  <si>
    <t>5 Pomoći</t>
  </si>
  <si>
    <t>6 Donacije</t>
  </si>
  <si>
    <t>61 Donacije OŠ Veli Vrh</t>
  </si>
  <si>
    <t>71 Prihodi od naknada šteta</t>
  </si>
  <si>
    <t>7 Prihodi od nakn. s nast.osiguranja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</si>
  <si>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</si>
  <si>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</si>
  <si>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</si>
  <si>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</si>
  <si>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Funkcijska klasifikacija 0912Osnovno obrazovanje</t>
  </si>
  <si>
    <t>Funkcijska klasifikacija 0960 Dodatne usluge u obrazovanju</t>
  </si>
  <si>
    <t>RAZDJEL 600</t>
  </si>
  <si>
    <t>UPRAVNI ODJEL ZA DRUŠTVENE DJELATNOSTI, MLADE I SPORT</t>
  </si>
  <si>
    <t>GLAVA 60002</t>
  </si>
  <si>
    <t xml:space="preserve"> OSNOVNE ŠKOLE</t>
  </si>
  <si>
    <t>PROGRAM 4002</t>
  </si>
  <si>
    <t>OBRAZOVANJE DO STANDARDA</t>
  </si>
  <si>
    <t>Aktivnost A402001</t>
  </si>
  <si>
    <t>Decentralizirane funkcije osnovnoškolskog obrazovanja</t>
  </si>
  <si>
    <t>Izvor financiranja 5.1.102</t>
  </si>
  <si>
    <t>Aktivnost A402002</t>
  </si>
  <si>
    <t>Administrativno, tehničko i stručno osoblje</t>
  </si>
  <si>
    <t>Izvor financiranja 5.1.82</t>
  </si>
  <si>
    <t>Pomoći iz državnog proračuna</t>
  </si>
  <si>
    <t>Kapitalni projekt K402001</t>
  </si>
  <si>
    <t>Kapitalna ulaganja u osnovne škole</t>
  </si>
  <si>
    <t>Decentralizirana sredstva Škole</t>
  </si>
  <si>
    <t>PROGRAM 4003</t>
  </si>
  <si>
    <t>OBRAZOVANJE IZNAD STANDARDA</t>
  </si>
  <si>
    <t>Aktivnost A403002</t>
  </si>
  <si>
    <t>Produženi boravak u osnovnim školama</t>
  </si>
  <si>
    <t>Izvor financiranja 1.1.01</t>
  </si>
  <si>
    <t>Opći prihodi i primici</t>
  </si>
  <si>
    <t>Izvor financiranja 4.1.29</t>
  </si>
  <si>
    <t>Prihodi od sufinanciranja cijene usl.</t>
  </si>
  <si>
    <t>Izvor financiranja 5.1.54</t>
  </si>
  <si>
    <t>Aktivnost A403005</t>
  </si>
  <si>
    <t>Redovni program odgoja i obrazov.</t>
  </si>
  <si>
    <t>Izvor financiranja 3.1.39</t>
  </si>
  <si>
    <t>Licence</t>
  </si>
  <si>
    <t>Pomoći iz županijskog proračuna</t>
  </si>
  <si>
    <t>Izvor financiranja 5.1.85</t>
  </si>
  <si>
    <t>Pomoći iz gradskog proračuna</t>
  </si>
  <si>
    <t>Izvor financiranja 6.1.10</t>
  </si>
  <si>
    <t>Donacije</t>
  </si>
  <si>
    <t>Izvor financiranja 7.1.24</t>
  </si>
  <si>
    <t>Prihodi od naknada šteta s osnove osiguranja</t>
  </si>
  <si>
    <t>Aktivnost T403012</t>
  </si>
  <si>
    <t>Tekući projekt: pomoćnici u nastavi</t>
  </si>
  <si>
    <t>Izvor financiranja 5.1.49</t>
  </si>
  <si>
    <t>Pomoći za projekt Zajedno do znanja</t>
  </si>
  <si>
    <t>Aktivnost A407001</t>
  </si>
  <si>
    <t>Socijalna skrb</t>
  </si>
  <si>
    <t>PROGRAM 4007</t>
  </si>
  <si>
    <t>Pomoć socij ugroženom stanovništvu</t>
  </si>
  <si>
    <t>51 Pomoći iz  proračuna</t>
  </si>
  <si>
    <t>Pomoći iz općinskog proračuna</t>
  </si>
  <si>
    <t>Ostali prihodi-OŠ Veli Vrh Pula</t>
  </si>
  <si>
    <t>Izvor financiranja 5.1.84</t>
  </si>
  <si>
    <t>Izvor financiranja 4.1.85</t>
  </si>
  <si>
    <t xml:space="preserve">Prihodi od sufinanciranja cijene usl.-VIŠAK KORISNICI </t>
  </si>
  <si>
    <t>Izvor financiranja 5.1.185</t>
  </si>
  <si>
    <t>Prihodi iz državnog proračuna-VIŠAK KORISNICI</t>
  </si>
  <si>
    <t>Prihodi iz općinskog proračuna-VIŠAK KORISNICI</t>
  </si>
  <si>
    <t>Izvor financiranja 5.1.187</t>
  </si>
  <si>
    <t>Prihodi iz županijskog proračuna-VIŠAK KORISNICI</t>
  </si>
  <si>
    <t>Izvor financiranja 6.1.41</t>
  </si>
  <si>
    <t>Prihodi od donacija-VIŠAK KORISNICI</t>
  </si>
  <si>
    <t>51 Pomoći iz proračuna</t>
  </si>
  <si>
    <t>Razdjel 600</t>
  </si>
  <si>
    <t>Glava 60002</t>
  </si>
  <si>
    <t>OSNOVNE ŠKOLE</t>
  </si>
  <si>
    <t>Proračunski korisnik</t>
  </si>
  <si>
    <t>Glavni program A12</t>
  </si>
  <si>
    <t>OBRAZOVANJE</t>
  </si>
  <si>
    <t>Program 4002</t>
  </si>
  <si>
    <t>Obrazovanje do standarda</t>
  </si>
  <si>
    <t>DECENTRALIZIRANA SREDSTVA ŠKOLE</t>
  </si>
  <si>
    <t>Službena putovanja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</si>
  <si>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</si>
  <si>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</si>
  <si>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</si>
  <si>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</si>
  <si>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</si>
  <si>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</si>
  <si>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autogume</t>
  </si>
  <si>
    <t>Službena, radna i zaštitna odjeća i obuća</t>
  </si>
  <si>
    <t>Usluge telefona, pošte i prijevoza</t>
  </si>
  <si>
    <t>Usluge telefona, pošte i prijevoza - prijevoz učenika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</si>
  <si>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</si>
  <si>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</si>
  <si>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</si>
  <si>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</si>
  <si>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</si>
  <si>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Zdravstvene i veterinarske usluge - sistematski pregledi</t>
  </si>
  <si>
    <t>Intelektualne i osobne usluge</t>
  </si>
  <si>
    <t>Računalne usluge</t>
  </si>
  <si>
    <t>Ostale usluge</t>
  </si>
  <si>
    <t>Premije osiguranja</t>
  </si>
  <si>
    <t>Članarine</t>
  </si>
  <si>
    <t>Pristojbe i naknade</t>
  </si>
  <si>
    <t>Ostali nespomenuti rashodi poslovanja</t>
  </si>
  <si>
    <t>Plaće za redovan rad</t>
  </si>
  <si>
    <t>Plaće za prekovremeni rad</t>
  </si>
  <si>
    <t>Plaće za posebne uvjete</t>
  </si>
  <si>
    <t>Ostali rashodi za zaposlene</t>
  </si>
  <si>
    <t>Doprinosi za obvezno zdravstveno osiguranje</t>
  </si>
  <si>
    <t>Naknade za prijevoz za rad na terenu i odvojeni život</t>
  </si>
  <si>
    <t>Knjige</t>
  </si>
  <si>
    <t>Program 4003</t>
  </si>
  <si>
    <t>Obrazovanje iznad standarda</t>
  </si>
  <si>
    <t>OPĆI PRIHODI I PRIMICI</t>
  </si>
  <si>
    <t>Reprezentacija</t>
  </si>
  <si>
    <t>Troškovi sudskih postupaka</t>
  </si>
  <si>
    <t xml:space="preserve">Naknade građanima i kućanstvima </t>
  </si>
  <si>
    <t>Uredska oprema i namještaj</t>
  </si>
  <si>
    <t>Komunikacijska oprema i namještaj</t>
  </si>
  <si>
    <t>Sportska i glazbena oprema</t>
  </si>
  <si>
    <t>Uređaji, stojevi i oprema za ostale namjene</t>
  </si>
  <si>
    <t>Redovni program odgoja i obrazovanja</t>
  </si>
  <si>
    <t>PRIHODI OD SUFINACIRANJA CIJENE USLUGA - VIŠAK KORISNICI</t>
  </si>
  <si>
    <t>POMOĆI IZ DRŽAVNOG PRORAČUNA  - VIŠAK KORISNICI</t>
  </si>
  <si>
    <t>Zatezne kamate</t>
  </si>
  <si>
    <t>Tekuće donacije u naravi</t>
  </si>
  <si>
    <t>Tekući projekt T403012</t>
  </si>
  <si>
    <t>Pomoćnici u nastavi</t>
  </si>
  <si>
    <t>Izvor financiranja 5.1.149</t>
  </si>
  <si>
    <t>POMOĆI ZA PROJEKT ZAJEDNO DO ZNANJA</t>
  </si>
  <si>
    <t>Glavni program A16</t>
  </si>
  <si>
    <t>SOCIJALNA SKRB</t>
  </si>
  <si>
    <t>Program 4007</t>
  </si>
  <si>
    <t>Pomoć socijalno ugroženoj kategoriji građana</t>
  </si>
  <si>
    <t>PRIHODI OD SUFINANCIRANJA CIJENE USLUGA OŠ VELI VRH PULA</t>
  </si>
  <si>
    <t>Bankarske usluge i usl. Plat prometa</t>
  </si>
  <si>
    <t xml:space="preserve">10975 OŠ VELI VRH PULA </t>
  </si>
  <si>
    <t>POMOĆI IZ DR. PRORAČUNA ZA OŠ VELI VRH PULA</t>
  </si>
  <si>
    <t>POMOĆI IZ OPĆ. PR. ZA OŠ VELI VRH PULA</t>
  </si>
  <si>
    <t>OSTALI PRIHODI OŠ VELI VRH PULA</t>
  </si>
  <si>
    <t>Ostali nespomenuti rashodi</t>
  </si>
  <si>
    <t>PRIHODI OD SUFINACIRANJA CIJENE USLUGA OŠ VELI VRH PULA</t>
  </si>
  <si>
    <t>POMOĆI IZ GRADSKOG PRORAČUNA ZA OŠ VELI VRH PULA</t>
  </si>
  <si>
    <t>POMOĆI IZ ŽUPANIJSKOG PRORAČUNA ZA OŠ VELI VRH PULA</t>
  </si>
  <si>
    <t>POMOĆI IZ DRŽAVNOG PRORAČUNA ZA OŠ VELI VRH PULA</t>
  </si>
  <si>
    <t>Zdravstvene i vet. Usluge</t>
  </si>
  <si>
    <t>DONACIJE OŠ VELI VRH PULA</t>
  </si>
  <si>
    <t>PRIHODI OD NAKNADA ŠTETA S OSNOVA OSIGURANJA OŠ VELI VRH PULA</t>
  </si>
  <si>
    <t>POMOĆI IZ OPĆINSKOG PRORAČUNA  - VIŠAK KORISNICI</t>
  </si>
  <si>
    <t>POMOĆI IZ ŽUPANIJSKOG PRORAČUNA  - VIŠAK KORISNICI</t>
  </si>
  <si>
    <t>DONACIJE  - VIŠAK KORISNICI</t>
  </si>
  <si>
    <t>Izvor financiranja 5.1.201</t>
  </si>
  <si>
    <t>II. POSEBNI DIO-4. razina</t>
  </si>
  <si>
    <t>Ravnateljica</t>
  </si>
  <si>
    <t>Predsjednik Školskog odbora</t>
  </si>
  <si>
    <t>Josip Raić</t>
  </si>
  <si>
    <t>Ileana Blašković Zahtila</t>
  </si>
  <si>
    <t>Izvršenje 2023.</t>
  </si>
  <si>
    <t>Plan 2024.</t>
  </si>
  <si>
    <t>Proračun za 2025.</t>
  </si>
  <si>
    <t>Projekcija proračuna
za 2026.</t>
  </si>
  <si>
    <t>Projekcija proračuna
za 2027.</t>
  </si>
  <si>
    <t>31 Ostali prihodi</t>
  </si>
  <si>
    <t>Izvor financiranja 5.1.188</t>
  </si>
  <si>
    <t>Prihodi -VIŠAK HZZ</t>
  </si>
  <si>
    <t>FINANCIJSKI PLAN OŠ VELI VRH PULA  ZA 2025. I PROJEKCIJA ZA 2026. I 2027. GODINU</t>
  </si>
  <si>
    <t xml:space="preserve">   FINANCIJSKI PLAN OŠ VELI VRH PULA  ZA 2025. I PROJEKCIJA ZA 2026. I 2027. GODINU</t>
  </si>
  <si>
    <t>U Puli, 12.12.2024.</t>
  </si>
  <si>
    <t>Klasa: 400-02/24-01/02</t>
  </si>
  <si>
    <t>Ur.br.: 2163-7-8-24-02-1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</si>
</sst>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7" fillId="0" borderId="0"/>
  </cellStyleXfs>
  <cellXfs count="35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0" fontId="8" fillId="2" borderId="1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9" fillId="0" borderId="0" xfId="2" applyFont="1" applyBorder="1" applyAlignment="1"/>
    <xf numFmtId="4" fontId="3" fillId="2" borderId="3" xfId="0" applyNumberFormat="1" applyFont="1" applyFill="1" applyBorder="1" applyAlignment="1">
      <alignment horizontal="right"/>
    </xf>
    <xf numFmtId="4" fontId="7" fillId="0" borderId="3" xfId="2" applyNumberFormat="1" applyFont="1" applyBorder="1" applyAlignment="1"/>
    <xf numFmtId="0" fontId="9" fillId="0" borderId="0" xfId="1" applyFont="1" applyAlignment="1">
      <alignment wrapText="1"/>
    </xf>
    <xf numFmtId="0" fontId="9" fillId="2" borderId="3" xfId="0" applyNumberFormat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/>
    <xf numFmtId="4" fontId="3" fillId="2" borderId="3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9" fillId="7" borderId="1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0" fontId="9" fillId="7" borderId="3" xfId="0" applyFont="1" applyFill="1" applyBorder="1" applyAlignment="1">
      <alignment horizontal="left" vertical="center"/>
    </xf>
    <xf numFmtId="0" fontId="9" fillId="7" borderId="3" xfId="0" applyNumberFormat="1" applyFont="1" applyFill="1" applyBorder="1" applyAlignment="1" applyProtection="1">
      <alignment horizontal="left" vertical="center"/>
    </xf>
    <xf numFmtId="0" fontId="9" fillId="7" borderId="3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 applyProtection="1">
      <alignment horizontal="right" vertical="center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1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0" fillId="0" borderId="0" xfId="0"/>
    <xf numFmtId="0" fontId="0" fillId="0" borderId="2" xfId="0" applyBorder="1" applyAlignment="1"/>
    <xf numFmtId="0" fontId="0" fillId="0" borderId="0" xfId="0"/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Border="1"/>
    <xf numFmtId="0" fontId="24" fillId="0" borderId="4" xfId="0" applyFont="1" applyBorder="1"/>
    <xf numFmtId="0" fontId="24" fillId="0" borderId="3" xfId="0" applyFont="1" applyBorder="1"/>
    <xf numFmtId="4" fontId="24" fillId="0" borderId="3" xfId="0" applyNumberFormat="1" applyFont="1" applyBorder="1"/>
    <xf numFmtId="0" fontId="24" fillId="0" borderId="1" xfId="0" applyFont="1" applyBorder="1"/>
    <xf numFmtId="0" fontId="24" fillId="9" borderId="1" xfId="0" applyNumberFormat="1" applyFont="1" applyFill="1" applyBorder="1" applyAlignment="1" applyProtection="1">
      <alignment horizontal="center" vertical="center" wrapText="1"/>
    </xf>
    <xf numFmtId="3" fontId="24" fillId="9" borderId="4" xfId="0" applyNumberFormat="1" applyFont="1" applyFill="1" applyBorder="1" applyAlignment="1">
      <alignment horizontal="right"/>
    </xf>
    <xf numFmtId="3" fontId="24" fillId="9" borderId="3" xfId="0" applyNumberFormat="1" applyFont="1" applyFill="1" applyBorder="1" applyAlignment="1">
      <alignment horizontal="right"/>
    </xf>
    <xf numFmtId="4" fontId="24" fillId="9" borderId="3" xfId="0" applyNumberFormat="1" applyFont="1" applyFill="1" applyBorder="1" applyAlignment="1">
      <alignment horizontal="right"/>
    </xf>
    <xf numFmtId="0" fontId="24" fillId="9" borderId="3" xfId="0" applyFont="1" applyFill="1" applyBorder="1"/>
    <xf numFmtId="4" fontId="24" fillId="9" borderId="3" xfId="0" applyNumberFormat="1" applyFont="1" applyFill="1" applyBorder="1"/>
    <xf numFmtId="3" fontId="3" fillId="7" borderId="4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4" fillId="9" borderId="2" xfId="0" applyNumberFormat="1" applyFont="1" applyFill="1" applyBorder="1" applyAlignment="1" applyProtection="1">
      <alignment horizontal="left" vertical="center" wrapText="1"/>
    </xf>
    <xf numFmtId="0" fontId="24" fillId="9" borderId="4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9" borderId="4" xfId="0" applyFont="1" applyFill="1" applyBorder="1"/>
    <xf numFmtId="0" fontId="24" fillId="9" borderId="1" xfId="0" applyFont="1" applyFill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/>
    <xf numFmtId="4" fontId="24" fillId="0" borderId="3" xfId="0" applyNumberFormat="1" applyFont="1" applyBorder="1" applyAlignment="1"/>
    <xf numFmtId="0" fontId="3" fillId="2" borderId="4" xfId="0" applyNumberFormat="1" applyFont="1" applyFill="1" applyBorder="1" applyAlignment="1" applyProtection="1">
      <alignment vertical="center" wrapText="1"/>
    </xf>
    <xf numFmtId="0" fontId="24" fillId="0" borderId="4" xfId="0" applyFont="1" applyBorder="1" applyAlignment="1"/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4" fillId="7" borderId="3" xfId="0" applyFont="1" applyFill="1" applyBorder="1"/>
    <xf numFmtId="4" fontId="24" fillId="7" borderId="3" xfId="0" applyNumberFormat="1" applyFont="1" applyFill="1" applyBorder="1"/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5" fillId="7" borderId="4" xfId="0" applyNumberFormat="1" applyFont="1" applyFill="1" applyBorder="1" applyAlignment="1" applyProtection="1">
      <alignment horizontal="left" vertical="center" wrapText="1"/>
    </xf>
    <xf numFmtId="0" fontId="22" fillId="7" borderId="4" xfId="0" applyFont="1" applyFill="1" applyBorder="1"/>
    <xf numFmtId="0" fontId="25" fillId="7" borderId="3" xfId="0" applyFont="1" applyFill="1" applyBorder="1"/>
    <xf numFmtId="0" fontId="22" fillId="7" borderId="3" xfId="0" applyFont="1" applyFill="1" applyBorder="1"/>
    <xf numFmtId="4" fontId="25" fillId="7" borderId="3" xfId="0" applyNumberFormat="1" applyFont="1" applyFill="1" applyBorder="1"/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3" fontId="24" fillId="0" borderId="4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3" fontId="3" fillId="9" borderId="4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0" fontId="24" fillId="0" borderId="4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0" fillId="0" borderId="4" xfId="0" applyBorder="1" applyAlignment="1"/>
    <xf numFmtId="0" fontId="24" fillId="9" borderId="2" xfId="0" applyFont="1" applyFill="1" applyBorder="1"/>
    <xf numFmtId="0" fontId="24" fillId="0" borderId="2" xfId="0" applyFont="1" applyFill="1" applyBorder="1" applyAlignment="1">
      <alignment horizontal="center"/>
    </xf>
    <xf numFmtId="0" fontId="24" fillId="0" borderId="4" xfId="0" applyFont="1" applyFill="1" applyBorder="1"/>
    <xf numFmtId="0" fontId="24" fillId="0" borderId="3" xfId="0" applyFont="1" applyFill="1" applyBorder="1"/>
    <xf numFmtId="4" fontId="24" fillId="0" borderId="3" xfId="0" applyNumberFormat="1" applyFont="1" applyFill="1" applyBorder="1"/>
    <xf numFmtId="0" fontId="24" fillId="9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24" fillId="0" borderId="3" xfId="0" applyFont="1" applyFill="1" applyBorder="1" applyAlignment="1"/>
    <xf numFmtId="4" fontId="24" fillId="0" borderId="3" xfId="0" applyNumberFormat="1" applyFont="1" applyFill="1" applyBorder="1" applyAlignment="1"/>
    <xf numFmtId="0" fontId="24" fillId="0" borderId="4" xfId="0" applyFont="1" applyFill="1" applyBorder="1" applyAlignment="1"/>
    <xf numFmtId="0" fontId="0" fillId="0" borderId="0" xfId="0" applyFill="1"/>
    <xf numFmtId="0" fontId="0" fillId="0" borderId="0" xfId="0" applyNumberFormat="1" applyFill="1" applyBorder="1" applyAlignment="1" applyProtection="1"/>
    <xf numFmtId="4" fontId="0" fillId="0" borderId="0" xfId="0" applyNumberForma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3" fillId="0" borderId="0" xfId="0" applyFont="1"/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NumberFormat="1" applyFont="1" applyFill="1" applyBorder="1" applyAlignment="1" applyProtection="1">
      <alignment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4" fillId="0" borderId="3" xfId="0" applyNumberFormat="1" applyFont="1" applyFill="1" applyBorder="1" applyAlignment="1">
      <alignment horizontal="right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3" fillId="9" borderId="7" xfId="0" applyNumberFormat="1" applyFont="1" applyFill="1" applyBorder="1" applyAlignment="1" applyProtection="1">
      <alignment horizontal="left" vertical="center" indent="1"/>
    </xf>
    <xf numFmtId="0" fontId="3" fillId="9" borderId="8" xfId="0" applyNumberFormat="1" applyFont="1" applyFill="1" applyBorder="1" applyAlignment="1" applyProtection="1">
      <alignment horizontal="left" vertical="center" indent="1"/>
    </xf>
    <xf numFmtId="0" fontId="24" fillId="9" borderId="4" xfId="0" applyFont="1" applyFill="1" applyBorder="1" applyAlignment="1">
      <alignment wrapText="1"/>
    </xf>
    <xf numFmtId="0" fontId="24" fillId="9" borderId="9" xfId="0" applyFont="1" applyFill="1" applyBorder="1" applyAlignment="1">
      <alignment horizontal="left"/>
    </xf>
    <xf numFmtId="0" fontId="24" fillId="9" borderId="0" xfId="0" applyFont="1" applyFill="1" applyBorder="1"/>
    <xf numFmtId="0" fontId="24" fillId="9" borderId="10" xfId="0" applyFont="1" applyFill="1" applyBorder="1"/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/>
    <xf numFmtId="0" fontId="3" fillId="9" borderId="2" xfId="0" applyNumberFormat="1" applyFont="1" applyFill="1" applyBorder="1" applyAlignment="1" applyProtection="1">
      <alignment horizontal="center" vertical="center" wrapText="1"/>
    </xf>
    <xf numFmtId="0" fontId="24" fillId="9" borderId="4" xfId="0" applyFont="1" applyFill="1" applyBorder="1" applyAlignment="1"/>
    <xf numFmtId="0" fontId="24" fillId="9" borderId="3" xfId="0" applyFont="1" applyFill="1" applyBorder="1" applyAlignment="1"/>
    <xf numFmtId="4" fontId="24" fillId="9" borderId="3" xfId="0" applyNumberFormat="1" applyFont="1" applyFill="1" applyBorder="1" applyAlignment="1"/>
    <xf numFmtId="0" fontId="24" fillId="9" borderId="3" xfId="0" applyFont="1" applyFill="1" applyBorder="1" applyAlignment="1">
      <alignment wrapText="1"/>
    </xf>
    <xf numFmtId="0" fontId="24" fillId="9" borderId="0" xfId="0" applyFont="1" applyFill="1" applyAlignment="1">
      <alignment horizontal="left"/>
    </xf>
    <xf numFmtId="0" fontId="24" fillId="0" borderId="2" xfId="0" applyFont="1" applyFill="1" applyBorder="1"/>
    <xf numFmtId="0" fontId="24" fillId="0" borderId="3" xfId="0" applyFont="1" applyFill="1" applyBorder="1" applyAlignment="1">
      <alignment wrapText="1"/>
    </xf>
    <xf numFmtId="0" fontId="0" fillId="5" borderId="0" xfId="0" applyFill="1"/>
    <xf numFmtId="0" fontId="26" fillId="11" borderId="0" xfId="0" applyFont="1" applyFill="1"/>
    <xf numFmtId="0" fontId="0" fillId="11" borderId="0" xfId="0" applyFill="1"/>
    <xf numFmtId="0" fontId="0" fillId="12" borderId="0" xfId="0" applyFill="1"/>
    <xf numFmtId="0" fontId="0" fillId="10" borderId="0" xfId="0" applyFill="1"/>
    <xf numFmtId="0" fontId="0" fillId="13" borderId="0" xfId="0" applyFill="1"/>
    <xf numFmtId="0" fontId="0" fillId="14" borderId="0" xfId="0" applyFill="1"/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24" fillId="5" borderId="2" xfId="0" applyFont="1" applyFill="1" applyBorder="1" applyAlignment="1">
      <alignment horizontal="center"/>
    </xf>
    <xf numFmtId="4" fontId="6" fillId="7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7" borderId="4" xfId="0" applyNumberFormat="1" applyFont="1" applyFill="1" applyBorder="1" applyAlignment="1" applyProtection="1">
      <alignment horizontal="center" vertical="center" wrapText="1"/>
    </xf>
    <xf numFmtId="4" fontId="9" fillId="0" borderId="3" xfId="2" applyNumberFormat="1" applyFont="1" applyBorder="1" applyAlignment="1"/>
    <xf numFmtId="4" fontId="3" fillId="7" borderId="4" xfId="0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6" fillId="0" borderId="3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/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Border="1"/>
    <xf numFmtId="0" fontId="27" fillId="0" borderId="0" xfId="0" applyFont="1"/>
    <xf numFmtId="4" fontId="27" fillId="0" borderId="0" xfId="0" applyNumberFormat="1" applyFont="1"/>
    <xf numFmtId="0" fontId="27" fillId="0" borderId="0" xfId="0" applyFont="1" applyFill="1"/>
    <xf numFmtId="0" fontId="15" fillId="7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left" vertical="center"/>
    </xf>
    <xf numFmtId="0" fontId="6" fillId="7" borderId="2" xfId="0" applyNumberFormat="1" applyFont="1" applyFill="1" applyBorder="1" applyAlignment="1" applyProtection="1">
      <alignment horizontal="left" vertical="center"/>
    </xf>
    <xf numFmtId="0" fontId="6" fillId="7" borderId="4" xfId="0" applyNumberFormat="1" applyFont="1" applyFill="1" applyBorder="1" applyAlignment="1" applyProtection="1">
      <alignment horizontal="left" vertical="center"/>
    </xf>
    <xf numFmtId="4" fontId="15" fillId="7" borderId="3" xfId="0" applyNumberFormat="1" applyFont="1" applyFill="1" applyBorder="1" applyAlignment="1">
      <alignment horizontal="right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4" fontId="15" fillId="2" borderId="3" xfId="0" applyNumberFormat="1" applyFont="1" applyFill="1" applyBorder="1" applyAlignment="1">
      <alignment horizontal="right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0" fontId="8" fillId="7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22" fillId="8" borderId="3" xfId="0" applyFont="1" applyFill="1" applyBorder="1" applyAlignment="1">
      <alignment wrapText="1"/>
    </xf>
    <xf numFmtId="4" fontId="3" fillId="8" borderId="4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0" fontId="22" fillId="0" borderId="4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9" fillId="0" borderId="1" xfId="0" quotePrefix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5" fillId="7" borderId="1" xfId="0" applyNumberFormat="1" applyFont="1" applyFill="1" applyBorder="1" applyAlignment="1" applyProtection="1">
      <alignment horizontal="left" vertical="center" wrapText="1"/>
    </xf>
    <xf numFmtId="0" fontId="15" fillId="7" borderId="2" xfId="0" applyNumberFormat="1" applyFont="1" applyFill="1" applyBorder="1" applyAlignment="1" applyProtection="1">
      <alignment horizontal="left" vertical="center" wrapText="1"/>
    </xf>
    <xf numFmtId="0" fontId="15" fillId="7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5" fillId="8" borderId="1" xfId="0" applyNumberFormat="1" applyFont="1" applyFill="1" applyBorder="1" applyAlignment="1" applyProtection="1">
      <alignment horizontal="left" vertical="center" wrapText="1"/>
    </xf>
    <xf numFmtId="0" fontId="15" fillId="8" borderId="2" xfId="0" applyNumberFormat="1" applyFont="1" applyFill="1" applyBorder="1" applyAlignment="1" applyProtection="1">
      <alignment horizontal="left" vertical="center" wrapText="1"/>
    </xf>
    <xf numFmtId="0" fontId="15" fillId="8" borderId="4" xfId="0" applyNumberFormat="1" applyFont="1" applyFill="1" applyBorder="1" applyAlignment="1" applyProtection="1">
      <alignment horizontal="left" vertical="center" wrapText="1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8" borderId="1" xfId="0" applyNumberFormat="1" applyFont="1" applyFill="1" applyBorder="1" applyAlignment="1" applyProtection="1">
      <alignment horizontal="left" vertical="center" indent="1"/>
    </xf>
    <xf numFmtId="0" fontId="29" fillId="0" borderId="2" xfId="0" applyFont="1" applyBorder="1" applyAlignment="1">
      <alignment horizontal="left" vertical="center" indent="1"/>
    </xf>
    <xf numFmtId="0" fontId="29" fillId="0" borderId="4" xfId="0" applyFont="1" applyBorder="1" applyAlignment="1">
      <alignment horizontal="left" vertical="center" indent="1"/>
    </xf>
    <xf numFmtId="0" fontId="6" fillId="2" borderId="1" xfId="0" applyNumberFormat="1" applyFont="1" applyFill="1" applyBorder="1" applyAlignment="1" applyProtection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3" fillId="2" borderId="1" xfId="0" applyNumberFormat="1" applyFont="1" applyFill="1" applyBorder="1" applyAlignment="1" applyProtection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4" xfId="0" applyFont="1" applyFill="1" applyBorder="1" applyAlignment="1">
      <alignment horizontal="left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9" borderId="6" xfId="0" applyNumberFormat="1" applyFont="1" applyFill="1" applyBorder="1" applyAlignment="1" applyProtection="1">
      <alignment horizontal="left" vertical="center" wrapText="1" indent="1"/>
    </xf>
    <xf numFmtId="0" fontId="3" fillId="9" borderId="7" xfId="0" applyNumberFormat="1" applyFont="1" applyFill="1" applyBorder="1" applyAlignment="1" applyProtection="1">
      <alignment horizontal="left" vertical="center" wrapText="1" indent="1"/>
    </xf>
    <xf numFmtId="0" fontId="3" fillId="9" borderId="8" xfId="0" applyNumberFormat="1" applyFont="1" applyFill="1" applyBorder="1" applyAlignment="1" applyProtection="1">
      <alignment horizontal="left" vertical="center" wrapText="1" indent="1"/>
    </xf>
    <xf numFmtId="0" fontId="25" fillId="7" borderId="1" xfId="0" applyFont="1" applyFill="1" applyBorder="1" applyAlignment="1">
      <alignment horizontal="left"/>
    </xf>
    <xf numFmtId="0" fontId="25" fillId="7" borderId="2" xfId="0" applyFont="1" applyFill="1" applyBorder="1" applyAlignment="1">
      <alignment horizontal="left"/>
    </xf>
    <xf numFmtId="0" fontId="25" fillId="7" borderId="4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left"/>
    </xf>
    <xf numFmtId="0" fontId="24" fillId="9" borderId="2" xfId="0" applyFont="1" applyFill="1" applyBorder="1" applyAlignment="1">
      <alignment horizontal="left"/>
    </xf>
    <xf numFmtId="0" fontId="24" fillId="9" borderId="4" xfId="0" applyFont="1" applyFill="1" applyBorder="1" applyAlignment="1">
      <alignment horizontal="left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15" fillId="7" borderId="1" xfId="0" applyNumberFormat="1" applyFont="1" applyFill="1" applyBorder="1" applyAlignment="1" applyProtection="1">
      <alignment horizontal="center" vertical="center" wrapText="1"/>
    </xf>
    <xf numFmtId="0" fontId="15" fillId="7" borderId="2" xfId="0" applyNumberFormat="1" applyFont="1" applyFill="1" applyBorder="1" applyAlignment="1" applyProtection="1">
      <alignment horizontal="center" vertical="center" wrapText="1"/>
    </xf>
    <xf numFmtId="0" fontId="15" fillId="7" borderId="4" xfId="0" applyNumberFormat="1" applyFont="1" applyFill="1" applyBorder="1" applyAlignment="1" applyProtection="1">
      <alignment horizontal="center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37" zoomScaleNormal="100" workbookViewId="0">
      <selection activeCell="E41" sqref="E4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73" t="s">
        <v>236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1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273" t="s">
        <v>19</v>
      </c>
      <c r="B3" s="273"/>
      <c r="C3" s="273"/>
      <c r="D3" s="273"/>
      <c r="E3" s="273"/>
      <c r="F3" s="273"/>
      <c r="G3" s="273"/>
      <c r="H3" s="273"/>
      <c r="I3" s="274"/>
      <c r="J3" s="274"/>
    </row>
    <row r="4" spans="1:10" ht="18" x14ac:dyDescent="0.25">
      <c r="A4" s="19"/>
      <c r="B4" s="19"/>
      <c r="C4" s="19"/>
      <c r="D4" s="19"/>
      <c r="E4" s="19"/>
      <c r="F4" s="19"/>
      <c r="G4" s="19"/>
      <c r="H4" s="19"/>
      <c r="I4" s="4"/>
      <c r="J4" s="4"/>
    </row>
    <row r="5" spans="1:10" ht="18" customHeight="1" x14ac:dyDescent="0.25">
      <c r="A5" s="273" t="s">
        <v>26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31" t="s">
        <v>30</v>
      </c>
    </row>
    <row r="7" spans="1:10" ht="25.5" x14ac:dyDescent="0.25">
      <c r="A7" s="24"/>
      <c r="B7" s="25"/>
      <c r="C7" s="25"/>
      <c r="D7" s="26"/>
      <c r="E7" s="27"/>
      <c r="F7" s="183" t="s">
        <v>228</v>
      </c>
      <c r="G7" s="184" t="s">
        <v>229</v>
      </c>
      <c r="H7" s="184" t="s">
        <v>230</v>
      </c>
      <c r="I7" s="185" t="s">
        <v>231</v>
      </c>
      <c r="J7" s="185" t="s">
        <v>232</v>
      </c>
    </row>
    <row r="8" spans="1:10" x14ac:dyDescent="0.25">
      <c r="A8" s="276" t="s">
        <v>0</v>
      </c>
      <c r="B8" s="277"/>
      <c r="C8" s="277"/>
      <c r="D8" s="277"/>
      <c r="E8" s="278"/>
      <c r="F8" s="225">
        <f>F9+F10</f>
        <v>1892697.94</v>
      </c>
      <c r="G8" s="225">
        <f t="shared" ref="G8:J8" si="0">G9+G10</f>
        <v>2386310</v>
      </c>
      <c r="H8" s="73">
        <f t="shared" si="0"/>
        <v>2658020</v>
      </c>
      <c r="I8" s="225">
        <f t="shared" si="0"/>
        <v>2659020</v>
      </c>
      <c r="J8" s="225">
        <f t="shared" si="0"/>
        <v>2659020</v>
      </c>
    </row>
    <row r="9" spans="1:10" x14ac:dyDescent="0.25">
      <c r="A9" s="279" t="s">
        <v>46</v>
      </c>
      <c r="B9" s="280"/>
      <c r="C9" s="280"/>
      <c r="D9" s="280"/>
      <c r="E9" s="272"/>
      <c r="F9" s="72">
        <v>1892697.94</v>
      </c>
      <c r="G9" s="72">
        <v>2386310</v>
      </c>
      <c r="H9" s="72">
        <v>2658020</v>
      </c>
      <c r="I9" s="72">
        <v>2659020</v>
      </c>
      <c r="J9" s="72">
        <v>2659020</v>
      </c>
    </row>
    <row r="10" spans="1:10" x14ac:dyDescent="0.25">
      <c r="A10" s="271" t="s">
        <v>47</v>
      </c>
      <c r="B10" s="272"/>
      <c r="C10" s="272"/>
      <c r="D10" s="272"/>
      <c r="E10" s="272"/>
      <c r="F10" s="72"/>
      <c r="G10" s="72"/>
      <c r="H10" s="72"/>
      <c r="I10" s="72"/>
      <c r="J10" s="72"/>
    </row>
    <row r="11" spans="1:10" x14ac:dyDescent="0.25">
      <c r="A11" s="32" t="s">
        <v>1</v>
      </c>
      <c r="B11" s="53"/>
      <c r="C11" s="53"/>
      <c r="D11" s="53"/>
      <c r="E11" s="53"/>
      <c r="F11" s="225">
        <f>F12+F13</f>
        <v>1883180.71</v>
      </c>
      <c r="G11" s="225">
        <f t="shared" ref="G11:J11" si="1">G12+G13</f>
        <v>2415340.2800000003</v>
      </c>
      <c r="H11" s="73">
        <f t="shared" si="1"/>
        <v>2659020</v>
      </c>
      <c r="I11" s="225">
        <f t="shared" si="1"/>
        <v>2659020</v>
      </c>
      <c r="J11" s="225">
        <f t="shared" si="1"/>
        <v>2659020</v>
      </c>
    </row>
    <row r="12" spans="1:10" x14ac:dyDescent="0.25">
      <c r="A12" s="283" t="s">
        <v>48</v>
      </c>
      <c r="B12" s="280"/>
      <c r="C12" s="280"/>
      <c r="D12" s="280"/>
      <c r="E12" s="280"/>
      <c r="F12" s="72">
        <v>1877434.4</v>
      </c>
      <c r="G12" s="72">
        <v>2383161.33</v>
      </c>
      <c r="H12" s="72">
        <v>2646180</v>
      </c>
      <c r="I12" s="72">
        <v>2646180</v>
      </c>
      <c r="J12" s="234">
        <v>2646180</v>
      </c>
    </row>
    <row r="13" spans="1:10" x14ac:dyDescent="0.25">
      <c r="A13" s="284" t="s">
        <v>49</v>
      </c>
      <c r="B13" s="272"/>
      <c r="C13" s="272"/>
      <c r="D13" s="272"/>
      <c r="E13" s="272"/>
      <c r="F13" s="226">
        <v>5746.31</v>
      </c>
      <c r="G13" s="226">
        <v>32178.95</v>
      </c>
      <c r="H13" s="72">
        <v>12840</v>
      </c>
      <c r="I13" s="226">
        <v>12840</v>
      </c>
      <c r="J13" s="234">
        <v>12840</v>
      </c>
    </row>
    <row r="14" spans="1:10" x14ac:dyDescent="0.25">
      <c r="A14" s="285" t="s">
        <v>55</v>
      </c>
      <c r="B14" s="277"/>
      <c r="C14" s="277"/>
      <c r="D14" s="277"/>
      <c r="E14" s="277"/>
      <c r="F14" s="225">
        <f>F8-F11</f>
        <v>9517.2299999999814</v>
      </c>
      <c r="G14" s="225">
        <f t="shared" ref="G14:J14" si="2">G8-G11</f>
        <v>-29030.280000000261</v>
      </c>
      <c r="H14" s="73">
        <f t="shared" si="2"/>
        <v>-1000</v>
      </c>
      <c r="I14" s="225">
        <f t="shared" si="2"/>
        <v>0</v>
      </c>
      <c r="J14" s="225">
        <f t="shared" si="2"/>
        <v>0</v>
      </c>
    </row>
    <row r="15" spans="1:10" ht="18" x14ac:dyDescent="0.25">
      <c r="A15" s="19"/>
      <c r="B15" s="21"/>
      <c r="C15" s="21"/>
      <c r="D15" s="21"/>
      <c r="E15" s="21"/>
      <c r="F15" s="21"/>
      <c r="G15" s="21"/>
      <c r="H15" s="22"/>
      <c r="I15" s="22"/>
      <c r="J15" s="235"/>
    </row>
    <row r="16" spans="1:10" ht="18" customHeight="1" x14ac:dyDescent="0.25">
      <c r="A16" s="273" t="s">
        <v>25</v>
      </c>
      <c r="B16" s="275"/>
      <c r="C16" s="275"/>
      <c r="D16" s="275"/>
      <c r="E16" s="275"/>
      <c r="F16" s="275"/>
      <c r="G16" s="275"/>
      <c r="H16" s="275"/>
      <c r="I16" s="275"/>
      <c r="J16" s="275"/>
    </row>
    <row r="17" spans="1:10" ht="18" x14ac:dyDescent="0.25">
      <c r="A17" s="19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4"/>
      <c r="B18" s="25"/>
      <c r="C18" s="25"/>
      <c r="D18" s="26"/>
      <c r="E18" s="27"/>
      <c r="F18" s="183" t="s">
        <v>228</v>
      </c>
      <c r="G18" s="184" t="s">
        <v>229</v>
      </c>
      <c r="H18" s="184" t="s">
        <v>230</v>
      </c>
      <c r="I18" s="185" t="s">
        <v>231</v>
      </c>
      <c r="J18" s="185" t="s">
        <v>232</v>
      </c>
    </row>
    <row r="19" spans="1:10" x14ac:dyDescent="0.25">
      <c r="A19" s="284" t="s">
        <v>50</v>
      </c>
      <c r="B19" s="272"/>
      <c r="C19" s="272"/>
      <c r="D19" s="272"/>
      <c r="E19" s="272"/>
      <c r="F19" s="23"/>
      <c r="G19" s="23"/>
      <c r="H19" s="23"/>
      <c r="I19" s="23"/>
      <c r="J19" s="30"/>
    </row>
    <row r="20" spans="1:10" x14ac:dyDescent="0.25">
      <c r="A20" s="284" t="s">
        <v>51</v>
      </c>
      <c r="B20" s="272"/>
      <c r="C20" s="272"/>
      <c r="D20" s="272"/>
      <c r="E20" s="272"/>
      <c r="F20" s="23"/>
      <c r="G20" s="23"/>
      <c r="H20" s="23"/>
      <c r="I20" s="23"/>
      <c r="J20" s="30"/>
    </row>
    <row r="21" spans="1:10" x14ac:dyDescent="0.25">
      <c r="A21" s="285" t="s">
        <v>2</v>
      </c>
      <c r="B21" s="277"/>
      <c r="C21" s="277"/>
      <c r="D21" s="277"/>
      <c r="E21" s="277"/>
      <c r="F21" s="29">
        <f>F19-F20</f>
        <v>0</v>
      </c>
      <c r="G21" s="29">
        <f t="shared" ref="G21:J21" si="3">G19-G20</f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</row>
    <row r="22" spans="1:10" x14ac:dyDescent="0.25">
      <c r="A22" s="285" t="s">
        <v>56</v>
      </c>
      <c r="B22" s="277"/>
      <c r="C22" s="277"/>
      <c r="D22" s="277"/>
      <c r="E22" s="277"/>
      <c r="F22" s="225">
        <f>F14+F21</f>
        <v>9517.2299999999814</v>
      </c>
      <c r="G22" s="225">
        <f t="shared" ref="G22:J22" si="4">G14+G21</f>
        <v>-29030.280000000261</v>
      </c>
      <c r="H22" s="225">
        <f t="shared" si="4"/>
        <v>-1000</v>
      </c>
      <c r="I22" s="29">
        <f t="shared" si="4"/>
        <v>0</v>
      </c>
      <c r="J22" s="29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8" customHeight="1" x14ac:dyDescent="0.25">
      <c r="A24" s="273" t="s">
        <v>54</v>
      </c>
      <c r="B24" s="275"/>
      <c r="C24" s="275"/>
      <c r="D24" s="275"/>
      <c r="E24" s="275"/>
      <c r="F24" s="275"/>
      <c r="G24" s="275"/>
      <c r="H24" s="275"/>
      <c r="I24" s="275"/>
      <c r="J24" s="275"/>
    </row>
    <row r="25" spans="1:10" ht="18" customHeight="1" x14ac:dyDescent="0.25">
      <c r="A25" s="52"/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25.5" x14ac:dyDescent="0.25">
      <c r="A26" s="24"/>
      <c r="B26" s="25"/>
      <c r="C26" s="25"/>
      <c r="D26" s="26"/>
      <c r="E26" s="27"/>
      <c r="F26" s="183" t="s">
        <v>228</v>
      </c>
      <c r="G26" s="184" t="s">
        <v>229</v>
      </c>
      <c r="H26" s="184" t="s">
        <v>230</v>
      </c>
      <c r="I26" s="185" t="s">
        <v>231</v>
      </c>
      <c r="J26" s="185" t="s">
        <v>232</v>
      </c>
    </row>
    <row r="27" spans="1:10" ht="15" customHeight="1" x14ac:dyDescent="0.25">
      <c r="A27" s="286" t="s">
        <v>59</v>
      </c>
      <c r="B27" s="287"/>
      <c r="C27" s="287"/>
      <c r="D27" s="287"/>
      <c r="E27" s="288"/>
      <c r="F27" s="47">
        <v>0</v>
      </c>
      <c r="G27" s="47">
        <v>0</v>
      </c>
      <c r="H27" s="47">
        <v>0</v>
      </c>
      <c r="I27" s="47">
        <v>0</v>
      </c>
      <c r="J27" s="48">
        <v>0</v>
      </c>
    </row>
    <row r="28" spans="1:10" ht="15" customHeight="1" x14ac:dyDescent="0.25">
      <c r="A28" s="285" t="s">
        <v>58</v>
      </c>
      <c r="B28" s="277"/>
      <c r="C28" s="277"/>
      <c r="D28" s="277"/>
      <c r="E28" s="277"/>
      <c r="F28" s="230">
        <f>F22+F27</f>
        <v>9517.2299999999814</v>
      </c>
      <c r="G28" s="230">
        <f t="shared" ref="G28:J28" si="5">G22+G27</f>
        <v>-29030.280000000261</v>
      </c>
      <c r="H28" s="230">
        <f t="shared" si="5"/>
        <v>-1000</v>
      </c>
      <c r="I28" s="49">
        <f t="shared" si="5"/>
        <v>0</v>
      </c>
      <c r="J28" s="50">
        <f t="shared" si="5"/>
        <v>0</v>
      </c>
    </row>
    <row r="29" spans="1:10" ht="45" customHeight="1" x14ac:dyDescent="0.25">
      <c r="A29" s="276" t="s">
        <v>57</v>
      </c>
      <c r="B29" s="281"/>
      <c r="C29" s="281"/>
      <c r="D29" s="281"/>
      <c r="E29" s="282"/>
      <c r="F29" s="49">
        <f>F14+F21+F27-F28</f>
        <v>0</v>
      </c>
      <c r="G29" s="49">
        <f t="shared" ref="G29:J29" si="6">G14+G21+G27-G28</f>
        <v>0</v>
      </c>
      <c r="H29" s="49">
        <f t="shared" si="6"/>
        <v>0</v>
      </c>
      <c r="I29" s="49">
        <f t="shared" si="6"/>
        <v>0</v>
      </c>
      <c r="J29" s="50">
        <f t="shared" si="6"/>
        <v>0</v>
      </c>
    </row>
    <row r="30" spans="1:10" ht="18" customHeight="1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8" customHeight="1" x14ac:dyDescent="0.25">
      <c r="A31" s="291" t="s">
        <v>53</v>
      </c>
      <c r="B31" s="291"/>
      <c r="C31" s="291"/>
      <c r="D31" s="291"/>
      <c r="E31" s="291"/>
      <c r="F31" s="291"/>
      <c r="G31" s="291"/>
      <c r="H31" s="291"/>
      <c r="I31" s="291"/>
      <c r="J31" s="291"/>
    </row>
    <row r="32" spans="1:10" ht="18" x14ac:dyDescent="0.25">
      <c r="A32" s="51"/>
      <c r="B32" s="41"/>
      <c r="C32" s="41"/>
      <c r="D32" s="41"/>
      <c r="E32" s="41"/>
      <c r="F32" s="41"/>
      <c r="G32" s="41"/>
      <c r="H32" s="42"/>
      <c r="I32" s="42"/>
      <c r="J32" s="42"/>
    </row>
    <row r="33" spans="1:11" ht="25.5" x14ac:dyDescent="0.25">
      <c r="A33" s="43"/>
      <c r="B33" s="44"/>
      <c r="C33" s="44"/>
      <c r="D33" s="45"/>
      <c r="E33" s="46"/>
      <c r="F33" s="183" t="s">
        <v>228</v>
      </c>
      <c r="G33" s="184" t="s">
        <v>229</v>
      </c>
      <c r="H33" s="184" t="s">
        <v>230</v>
      </c>
      <c r="I33" s="185" t="s">
        <v>231</v>
      </c>
      <c r="J33" s="185" t="s">
        <v>232</v>
      </c>
    </row>
    <row r="34" spans="1:11" x14ac:dyDescent="0.25">
      <c r="A34" s="286" t="s">
        <v>59</v>
      </c>
      <c r="B34" s="287"/>
      <c r="C34" s="287"/>
      <c r="D34" s="287"/>
      <c r="E34" s="288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1" ht="28.5" customHeight="1" x14ac:dyDescent="0.25">
      <c r="A35" s="286" t="s">
        <v>61</v>
      </c>
      <c r="B35" s="287"/>
      <c r="C35" s="287"/>
      <c r="D35" s="287"/>
      <c r="E35" s="288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1" x14ac:dyDescent="0.25">
      <c r="A36" s="286" t="s">
        <v>60</v>
      </c>
      <c r="B36" s="289"/>
      <c r="C36" s="289"/>
      <c r="D36" s="289"/>
      <c r="E36" s="290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1" ht="15" customHeight="1" x14ac:dyDescent="0.25">
      <c r="A37" s="285" t="s">
        <v>58</v>
      </c>
      <c r="B37" s="277"/>
      <c r="C37" s="277"/>
      <c r="D37" s="277"/>
      <c r="E37" s="277"/>
      <c r="F37" s="28">
        <f>F34-F35+F36</f>
        <v>0</v>
      </c>
      <c r="G37" s="28">
        <f t="shared" ref="G37:J37" si="7">G34-G35+G36</f>
        <v>0</v>
      </c>
      <c r="H37" s="28">
        <f t="shared" si="7"/>
        <v>0</v>
      </c>
      <c r="I37" s="28">
        <f t="shared" si="7"/>
        <v>0</v>
      </c>
      <c r="J37" s="57">
        <f t="shared" si="7"/>
        <v>0</v>
      </c>
    </row>
    <row r="38" spans="1:11" ht="17.25" customHeight="1" x14ac:dyDescent="0.25"/>
    <row r="39" spans="1:11" x14ac:dyDescent="0.25">
      <c r="A39" s="270"/>
      <c r="B39" s="270"/>
      <c r="C39" s="270"/>
      <c r="D39" s="270"/>
      <c r="E39" s="270"/>
      <c r="F39" s="270"/>
      <c r="G39" s="270"/>
      <c r="H39" s="270"/>
      <c r="I39" s="270"/>
      <c r="J39" s="270"/>
    </row>
    <row r="40" spans="1:11" ht="9" customHeight="1" x14ac:dyDescent="0.25"/>
    <row r="41" spans="1:11" x14ac:dyDescent="0.25">
      <c r="A41" s="181" t="s">
        <v>225</v>
      </c>
      <c r="B41" s="182"/>
      <c r="C41" s="182"/>
      <c r="D41" s="95"/>
      <c r="E41" s="95"/>
      <c r="F41" s="182" t="s">
        <v>239</v>
      </c>
      <c r="G41" s="182"/>
      <c r="H41" s="182"/>
      <c r="I41" s="181" t="s">
        <v>224</v>
      </c>
      <c r="J41" s="179"/>
      <c r="K41" s="180"/>
    </row>
    <row r="42" spans="1:11" x14ac:dyDescent="0.25">
      <c r="A42" s="181"/>
      <c r="B42" s="182"/>
      <c r="C42" s="182"/>
      <c r="D42" s="95"/>
      <c r="E42" s="95"/>
      <c r="F42" s="182" t="s">
        <v>240</v>
      </c>
      <c r="G42" s="182"/>
      <c r="H42" s="182"/>
      <c r="I42" s="181"/>
      <c r="J42" s="179"/>
      <c r="K42" s="180"/>
    </row>
    <row r="43" spans="1:11" x14ac:dyDescent="0.25">
      <c r="A43" s="181" t="s">
        <v>226</v>
      </c>
      <c r="B43" s="182"/>
      <c r="C43" s="182"/>
      <c r="D43" s="95"/>
      <c r="E43" s="95"/>
      <c r="F43" s="182"/>
      <c r="G43" s="182"/>
      <c r="H43" s="182"/>
      <c r="I43" s="181" t="s">
        <v>227</v>
      </c>
      <c r="J43" s="179"/>
      <c r="K43" s="180"/>
    </row>
    <row r="44" spans="1:11" x14ac:dyDescent="0.25">
      <c r="A44" s="95"/>
      <c r="B44" s="95"/>
      <c r="C44" s="95"/>
      <c r="D44" s="95"/>
      <c r="E44" s="95"/>
      <c r="F44" s="182" t="s">
        <v>238</v>
      </c>
      <c r="G44" s="182"/>
      <c r="H44" s="182"/>
      <c r="I44" s="182"/>
    </row>
    <row r="45" spans="1:11" x14ac:dyDescent="0.25">
      <c r="A45" s="95"/>
      <c r="B45" s="95"/>
      <c r="C45" s="95"/>
      <c r="F45" s="182"/>
      <c r="G45" s="182"/>
      <c r="H45" s="182"/>
      <c r="I45" s="182"/>
    </row>
  </sheetData>
  <mergeCells count="24">
    <mergeCell ref="A35:E35"/>
    <mergeCell ref="A37:E37"/>
    <mergeCell ref="A36:E36"/>
    <mergeCell ref="A24:J24"/>
    <mergeCell ref="A27:E27"/>
    <mergeCell ref="A28:E28"/>
    <mergeCell ref="A31:J31"/>
    <mergeCell ref="A34:E34"/>
    <mergeCell ref="A39:J39"/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workbookViewId="0">
      <selection activeCell="M15" sqref="M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6.28515625" customWidth="1"/>
    <col min="4" max="4" width="26.5703125" customWidth="1"/>
    <col min="5" max="5" width="22.140625" customWidth="1"/>
    <col min="6" max="6" width="23" customWidth="1"/>
    <col min="7" max="8" width="25.28515625" customWidth="1"/>
  </cols>
  <sheetData>
    <row r="1" spans="1:15" ht="42" customHeight="1" x14ac:dyDescent="0.25">
      <c r="A1" s="293" t="s">
        <v>236</v>
      </c>
      <c r="B1" s="293"/>
      <c r="C1" s="293"/>
      <c r="D1" s="293"/>
      <c r="E1" s="293"/>
      <c r="F1" s="293"/>
      <c r="G1" s="293"/>
      <c r="H1" s="293"/>
    </row>
    <row r="2" spans="1:15" ht="18" customHeight="1" x14ac:dyDescent="0.25">
      <c r="A2" s="3"/>
      <c r="B2" s="3"/>
      <c r="C2" s="3"/>
      <c r="D2" s="3"/>
      <c r="E2" s="3"/>
      <c r="F2" s="3"/>
      <c r="G2" s="3"/>
      <c r="H2" s="3"/>
    </row>
    <row r="3" spans="1:15" ht="15.75" x14ac:dyDescent="0.25">
      <c r="A3" s="273" t="s">
        <v>19</v>
      </c>
      <c r="B3" s="273"/>
      <c r="C3" s="273"/>
      <c r="D3" s="273"/>
      <c r="E3" s="273"/>
      <c r="F3" s="273"/>
      <c r="G3" s="274"/>
      <c r="H3" s="274"/>
    </row>
    <row r="4" spans="1:15" ht="18" x14ac:dyDescent="0.25">
      <c r="A4" s="3"/>
      <c r="B4" s="3"/>
      <c r="C4" s="3"/>
      <c r="D4" s="3"/>
      <c r="E4" s="3"/>
      <c r="F4" s="3"/>
      <c r="G4" s="4"/>
      <c r="H4" s="4"/>
    </row>
    <row r="5" spans="1:15" ht="18" customHeight="1" x14ac:dyDescent="0.25">
      <c r="A5" s="273" t="s">
        <v>4</v>
      </c>
      <c r="B5" s="275"/>
      <c r="C5" s="275"/>
      <c r="D5" s="275"/>
      <c r="E5" s="275"/>
      <c r="F5" s="275"/>
      <c r="G5" s="275"/>
      <c r="H5" s="275"/>
    </row>
    <row r="6" spans="1:15" ht="18" x14ac:dyDescent="0.25">
      <c r="A6" s="3"/>
      <c r="B6" s="3"/>
      <c r="C6" s="3"/>
      <c r="D6" s="3"/>
      <c r="E6" s="3"/>
      <c r="F6" s="3"/>
      <c r="G6" s="4"/>
      <c r="H6" s="4"/>
    </row>
    <row r="7" spans="1:15" ht="15.75" x14ac:dyDescent="0.25">
      <c r="A7" s="273" t="s">
        <v>31</v>
      </c>
      <c r="B7" s="292"/>
      <c r="C7" s="292"/>
      <c r="D7" s="292"/>
      <c r="E7" s="292"/>
      <c r="F7" s="292"/>
      <c r="G7" s="292"/>
      <c r="H7" s="292"/>
    </row>
    <row r="8" spans="1:15" ht="18" x14ac:dyDescent="0.25">
      <c r="A8" s="3"/>
      <c r="B8" s="3"/>
      <c r="C8" s="3"/>
      <c r="D8" s="3"/>
      <c r="E8" s="3"/>
      <c r="F8" s="3"/>
      <c r="G8" s="4"/>
      <c r="H8" s="4"/>
    </row>
    <row r="9" spans="1:15" ht="25.5" x14ac:dyDescent="0.25">
      <c r="A9" s="18" t="s">
        <v>5</v>
      </c>
      <c r="B9" s="17" t="s">
        <v>6</v>
      </c>
      <c r="C9" s="17" t="s">
        <v>3</v>
      </c>
      <c r="D9" s="183" t="s">
        <v>228</v>
      </c>
      <c r="E9" s="184" t="s">
        <v>229</v>
      </c>
      <c r="F9" s="184" t="s">
        <v>230</v>
      </c>
      <c r="G9" s="185" t="s">
        <v>231</v>
      </c>
      <c r="H9" s="185" t="s">
        <v>232</v>
      </c>
    </row>
    <row r="10" spans="1:15" x14ac:dyDescent="0.25">
      <c r="A10" s="74"/>
      <c r="B10" s="75"/>
      <c r="C10" s="76" t="s">
        <v>0</v>
      </c>
      <c r="D10" s="227">
        <f>D11+D16</f>
        <v>1892697.94</v>
      </c>
      <c r="E10" s="224">
        <f>E11+E16</f>
        <v>2386310</v>
      </c>
      <c r="F10" s="85">
        <f>F11+F16</f>
        <v>2658020</v>
      </c>
      <c r="G10" s="85">
        <f>G11+G16</f>
        <v>2659020</v>
      </c>
      <c r="H10" s="85">
        <f>H11+H16</f>
        <v>2659020</v>
      </c>
      <c r="I10" s="61"/>
      <c r="J10" s="61"/>
      <c r="K10" s="61"/>
      <c r="L10" s="61"/>
      <c r="M10" s="61"/>
      <c r="N10" s="61"/>
      <c r="O10" s="61"/>
    </row>
    <row r="11" spans="1:15" ht="15.75" customHeight="1" x14ac:dyDescent="0.25">
      <c r="A11" s="77">
        <v>6</v>
      </c>
      <c r="B11" s="77"/>
      <c r="C11" s="78" t="s">
        <v>7</v>
      </c>
      <c r="D11" s="115">
        <f>SUM(D12:D15)</f>
        <v>1892697.94</v>
      </c>
      <c r="E11" s="115">
        <f>SUM(E12:E15)</f>
        <v>2386310</v>
      </c>
      <c r="F11" s="79">
        <f>SUM(F12:F16)</f>
        <v>2658020</v>
      </c>
      <c r="G11" s="115">
        <f>SUM(G12:G16)</f>
        <v>2659020</v>
      </c>
      <c r="H11" s="115">
        <f>SUM(H12:H16)</f>
        <v>2659020</v>
      </c>
      <c r="I11" s="61"/>
      <c r="J11" s="61"/>
      <c r="K11" s="61"/>
      <c r="L11" s="61"/>
      <c r="M11" s="61"/>
      <c r="N11" s="61"/>
      <c r="O11" s="61"/>
    </row>
    <row r="12" spans="1:15" ht="15.75" customHeight="1" x14ac:dyDescent="0.25">
      <c r="A12" s="10"/>
      <c r="B12" s="65">
        <v>63</v>
      </c>
      <c r="C12" s="67" t="s">
        <v>62</v>
      </c>
      <c r="D12" s="64">
        <v>1453560.43</v>
      </c>
      <c r="E12" s="64">
        <v>1828480</v>
      </c>
      <c r="F12" s="64">
        <v>2000000</v>
      </c>
      <c r="G12" s="64">
        <v>2000000</v>
      </c>
      <c r="H12" s="228">
        <v>2000000</v>
      </c>
      <c r="I12" s="62"/>
      <c r="J12" s="62"/>
      <c r="K12" s="62"/>
      <c r="L12" s="62"/>
      <c r="M12" s="62"/>
      <c r="N12" s="62"/>
      <c r="O12" s="61"/>
    </row>
    <row r="13" spans="1:15" ht="25.5" x14ac:dyDescent="0.25">
      <c r="A13" s="11"/>
      <c r="B13" s="59">
        <v>65</v>
      </c>
      <c r="C13" s="58" t="s">
        <v>65</v>
      </c>
      <c r="D13" s="100">
        <v>109137.44</v>
      </c>
      <c r="E13" s="100">
        <v>138250</v>
      </c>
      <c r="F13" s="63">
        <v>165300</v>
      </c>
      <c r="G13" s="100">
        <v>166300</v>
      </c>
      <c r="H13" s="100">
        <v>166300</v>
      </c>
      <c r="I13" s="61"/>
      <c r="J13" s="61"/>
      <c r="K13" s="61"/>
      <c r="L13" s="61"/>
      <c r="M13" s="61"/>
      <c r="N13" s="61"/>
      <c r="O13" s="61"/>
    </row>
    <row r="14" spans="1:15" ht="25.5" x14ac:dyDescent="0.25">
      <c r="A14" s="11"/>
      <c r="B14" s="66">
        <v>66</v>
      </c>
      <c r="C14" s="60" t="s">
        <v>63</v>
      </c>
      <c r="D14" s="100">
        <v>1313.45</v>
      </c>
      <c r="E14" s="100">
        <v>1670</v>
      </c>
      <c r="F14" s="63">
        <v>1670</v>
      </c>
      <c r="G14" s="100">
        <v>1670</v>
      </c>
      <c r="H14" s="100">
        <v>1670</v>
      </c>
      <c r="I14" s="61"/>
      <c r="J14" s="61"/>
      <c r="K14" s="61"/>
      <c r="L14" s="61"/>
      <c r="M14" s="61"/>
      <c r="N14" s="61"/>
      <c r="O14" s="61"/>
    </row>
    <row r="15" spans="1:15" ht="25.5" x14ac:dyDescent="0.25">
      <c r="A15" s="11"/>
      <c r="B15" s="66">
        <v>67</v>
      </c>
      <c r="C15" s="60" t="s">
        <v>64</v>
      </c>
      <c r="D15" s="100">
        <v>328686.62</v>
      </c>
      <c r="E15" s="100">
        <v>417910</v>
      </c>
      <c r="F15" s="63">
        <v>491050</v>
      </c>
      <c r="G15" s="100">
        <v>491050</v>
      </c>
      <c r="H15" s="100">
        <v>491050</v>
      </c>
      <c r="I15" s="61"/>
      <c r="J15" s="61"/>
      <c r="K15" s="61"/>
      <c r="L15" s="61"/>
      <c r="M15" s="61"/>
      <c r="N15" s="61"/>
      <c r="O15" s="61"/>
    </row>
    <row r="16" spans="1:15" x14ac:dyDescent="0.25">
      <c r="A16" s="82">
        <v>7</v>
      </c>
      <c r="B16" s="83"/>
      <c r="C16" s="84" t="s">
        <v>8</v>
      </c>
      <c r="D16" s="229"/>
      <c r="E16" s="115"/>
      <c r="F16" s="79"/>
      <c r="G16" s="115"/>
      <c r="H16" s="115"/>
      <c r="I16" s="61"/>
      <c r="J16" s="61"/>
      <c r="K16" s="61"/>
      <c r="L16" s="61"/>
      <c r="M16" s="61"/>
      <c r="N16" s="61"/>
      <c r="O16" s="61"/>
    </row>
    <row r="17" spans="1:15" x14ac:dyDescent="0.25">
      <c r="A17" s="15"/>
      <c r="B17" s="15">
        <v>71</v>
      </c>
      <c r="C17" s="34" t="s">
        <v>9</v>
      </c>
      <c r="D17" s="70"/>
      <c r="E17" s="100"/>
      <c r="F17" s="63"/>
      <c r="G17" s="100"/>
      <c r="H17" s="236"/>
      <c r="I17" s="61"/>
      <c r="J17" s="61"/>
      <c r="K17" s="61"/>
      <c r="L17" s="61"/>
      <c r="M17" s="61"/>
      <c r="N17" s="61"/>
      <c r="O17" s="61"/>
    </row>
    <row r="20" spans="1:15" ht="15.75" x14ac:dyDescent="0.25">
      <c r="A20" s="273" t="s">
        <v>32</v>
      </c>
      <c r="B20" s="292"/>
      <c r="C20" s="292"/>
      <c r="D20" s="292"/>
      <c r="E20" s="292"/>
      <c r="F20" s="292"/>
      <c r="G20" s="292"/>
      <c r="H20" s="292"/>
    </row>
    <row r="21" spans="1:15" ht="18" x14ac:dyDescent="0.25">
      <c r="A21" s="3"/>
      <c r="B21" s="3"/>
      <c r="C21" s="3"/>
      <c r="D21" s="3"/>
      <c r="E21" s="3"/>
      <c r="F21" s="3"/>
      <c r="G21" s="4"/>
      <c r="H21" s="4"/>
    </row>
    <row r="22" spans="1:15" ht="25.5" x14ac:dyDescent="0.25">
      <c r="A22" s="18" t="s">
        <v>5</v>
      </c>
      <c r="B22" s="17" t="s">
        <v>6</v>
      </c>
      <c r="C22" s="17" t="s">
        <v>10</v>
      </c>
      <c r="D22" s="183" t="s">
        <v>228</v>
      </c>
      <c r="E22" s="184" t="s">
        <v>229</v>
      </c>
      <c r="F22" s="184" t="s">
        <v>230</v>
      </c>
      <c r="G22" s="185" t="s">
        <v>231</v>
      </c>
      <c r="H22" s="185" t="s">
        <v>232</v>
      </c>
    </row>
    <row r="23" spans="1:15" x14ac:dyDescent="0.25">
      <c r="A23" s="74"/>
      <c r="B23" s="75"/>
      <c r="C23" s="76" t="s">
        <v>1</v>
      </c>
      <c r="D23" s="227">
        <f>D24+D30</f>
        <v>1883180.7100000002</v>
      </c>
      <c r="E23" s="224">
        <f>E24+E30</f>
        <v>2415340.2800000003</v>
      </c>
      <c r="F23" s="80">
        <f>F24+F30</f>
        <v>2659020</v>
      </c>
      <c r="G23" s="80">
        <f>G24+G30</f>
        <v>2659020</v>
      </c>
      <c r="H23" s="80">
        <f>H24+H30</f>
        <v>2659020</v>
      </c>
    </row>
    <row r="24" spans="1:15" ht="15.75" customHeight="1" x14ac:dyDescent="0.25">
      <c r="A24" s="77">
        <v>3</v>
      </c>
      <c r="B24" s="77"/>
      <c r="C24" s="77" t="s">
        <v>11</v>
      </c>
      <c r="D24" s="229">
        <f>SUM(D25:D29)</f>
        <v>1877434.4000000001</v>
      </c>
      <c r="E24" s="115">
        <f>SUM(E25:E29)</f>
        <v>2383161.33</v>
      </c>
      <c r="F24" s="81">
        <f>SUM(F25:F29)</f>
        <v>2646180</v>
      </c>
      <c r="G24" s="81">
        <f>SUM(G25:G29)</f>
        <v>2646180</v>
      </c>
      <c r="H24" s="81">
        <f>SUM(H25:H29)</f>
        <v>2646180</v>
      </c>
    </row>
    <row r="25" spans="1:15" ht="15.75" customHeight="1" x14ac:dyDescent="0.25">
      <c r="A25" s="10"/>
      <c r="B25" s="10">
        <v>31</v>
      </c>
      <c r="C25" s="15" t="s">
        <v>12</v>
      </c>
      <c r="D25" s="70">
        <v>1518631.59</v>
      </c>
      <c r="E25" s="100">
        <v>1870471.38</v>
      </c>
      <c r="F25" s="63">
        <v>2122900</v>
      </c>
      <c r="G25" s="70">
        <v>2122400</v>
      </c>
      <c r="H25" s="100">
        <v>2122400</v>
      </c>
    </row>
    <row r="26" spans="1:15" x14ac:dyDescent="0.25">
      <c r="A26" s="11"/>
      <c r="B26" s="10">
        <v>32</v>
      </c>
      <c r="C26" s="15" t="s">
        <v>22</v>
      </c>
      <c r="D26" s="70">
        <v>333473.52</v>
      </c>
      <c r="E26" s="100">
        <v>481339.95</v>
      </c>
      <c r="F26" s="68">
        <v>492330</v>
      </c>
      <c r="G26" s="70">
        <v>492830</v>
      </c>
      <c r="H26" s="100">
        <v>492830</v>
      </c>
    </row>
    <row r="27" spans="1:15" x14ac:dyDescent="0.25">
      <c r="A27" s="11"/>
      <c r="B27" s="10">
        <v>34</v>
      </c>
      <c r="C27" s="15" t="s">
        <v>66</v>
      </c>
      <c r="D27" s="70">
        <v>10.62</v>
      </c>
      <c r="E27" s="100">
        <v>150</v>
      </c>
      <c r="F27" s="63">
        <v>150</v>
      </c>
      <c r="G27" s="70">
        <v>150</v>
      </c>
      <c r="H27" s="100">
        <v>150</v>
      </c>
    </row>
    <row r="28" spans="1:15" ht="21" customHeight="1" x14ac:dyDescent="0.25">
      <c r="A28" s="11"/>
      <c r="B28" s="10">
        <v>37</v>
      </c>
      <c r="C28" s="15" t="s">
        <v>67</v>
      </c>
      <c r="D28" s="70">
        <v>24189.51</v>
      </c>
      <c r="E28" s="100">
        <v>30000</v>
      </c>
      <c r="F28" s="63">
        <v>30000</v>
      </c>
      <c r="G28" s="70">
        <v>30000</v>
      </c>
      <c r="H28" s="100">
        <v>30000</v>
      </c>
    </row>
    <row r="29" spans="1:15" x14ac:dyDescent="0.25">
      <c r="A29" s="11"/>
      <c r="B29" s="10">
        <v>38</v>
      </c>
      <c r="C29" s="15" t="s">
        <v>68</v>
      </c>
      <c r="D29" s="70">
        <v>1129.1600000000001</v>
      </c>
      <c r="E29" s="100">
        <v>1200</v>
      </c>
      <c r="F29" s="63">
        <v>800</v>
      </c>
      <c r="G29" s="70">
        <v>800</v>
      </c>
      <c r="H29" s="100">
        <v>800</v>
      </c>
    </row>
    <row r="30" spans="1:15" x14ac:dyDescent="0.25">
      <c r="A30" s="82">
        <v>4</v>
      </c>
      <c r="B30" s="83"/>
      <c r="C30" s="84" t="s">
        <v>13</v>
      </c>
      <c r="D30" s="229">
        <f>D31+D32</f>
        <v>5746.31</v>
      </c>
      <c r="E30" s="115">
        <f>E31+E32</f>
        <v>32178.95</v>
      </c>
      <c r="F30" s="81">
        <f>F31+F32</f>
        <v>12840</v>
      </c>
      <c r="G30" s="81">
        <f>G31+G32</f>
        <v>12840</v>
      </c>
      <c r="H30" s="81">
        <f>H31+H32</f>
        <v>12840</v>
      </c>
    </row>
    <row r="31" spans="1:15" x14ac:dyDescent="0.25">
      <c r="A31" s="15"/>
      <c r="B31" s="10">
        <v>41</v>
      </c>
      <c r="C31" s="34" t="s">
        <v>14</v>
      </c>
      <c r="D31" s="70">
        <v>275</v>
      </c>
      <c r="E31" s="100">
        <v>200</v>
      </c>
      <c r="F31" s="63">
        <v>200</v>
      </c>
      <c r="G31" s="70">
        <v>200</v>
      </c>
      <c r="H31" s="236">
        <v>200</v>
      </c>
    </row>
    <row r="32" spans="1:15" x14ac:dyDescent="0.25">
      <c r="A32" s="11"/>
      <c r="B32" s="35">
        <v>42</v>
      </c>
      <c r="C32" s="11" t="s">
        <v>27</v>
      </c>
      <c r="D32" s="70">
        <v>5471.31</v>
      </c>
      <c r="E32" s="100">
        <v>31978.95</v>
      </c>
      <c r="F32" s="63">
        <v>12640</v>
      </c>
      <c r="G32" s="70">
        <v>12640</v>
      </c>
      <c r="H32" s="100">
        <v>12640</v>
      </c>
    </row>
  </sheetData>
  <mergeCells count="5">
    <mergeCell ref="A7:H7"/>
    <mergeCell ref="A20:H20"/>
    <mergeCell ref="A1:H1"/>
    <mergeCell ref="A3:H3"/>
    <mergeCell ref="A5:H5"/>
  </mergeCells>
  <pageMargins left="0.7" right="0.7" top="0.75" bottom="0.75" header="0.3" footer="0.3"/>
  <pageSetup paperSize="9" scale="67" orientation="landscape" r:id="rId1"/>
  <headerFooter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7" zoomScaleNormal="100" workbookViewId="0">
      <selection activeCell="H40" sqref="H39:H40"/>
    </sheetView>
  </sheetViews>
  <sheetFormatPr defaultRowHeight="15" x14ac:dyDescent="0.25"/>
  <cols>
    <col min="1" max="1" width="33.28515625" customWidth="1"/>
    <col min="2" max="6" width="25.28515625" customWidth="1"/>
  </cols>
  <sheetData>
    <row r="1" spans="1:8" ht="42" customHeight="1" x14ac:dyDescent="0.25">
      <c r="A1" s="273" t="s">
        <v>237</v>
      </c>
      <c r="B1" s="273"/>
      <c r="C1" s="273"/>
      <c r="D1" s="273"/>
      <c r="E1" s="273"/>
      <c r="F1" s="273"/>
      <c r="G1" s="273"/>
      <c r="H1" s="273"/>
    </row>
    <row r="2" spans="1:8" ht="18" customHeight="1" x14ac:dyDescent="0.25">
      <c r="A2" s="19"/>
      <c r="B2" s="19"/>
      <c r="C2" s="19"/>
      <c r="D2" s="19"/>
      <c r="E2" s="19"/>
      <c r="F2" s="19"/>
    </row>
    <row r="3" spans="1:8" ht="15.75" customHeight="1" x14ac:dyDescent="0.25">
      <c r="A3" s="273" t="s">
        <v>19</v>
      </c>
      <c r="B3" s="273"/>
      <c r="C3" s="273"/>
      <c r="D3" s="273"/>
      <c r="E3" s="273"/>
      <c r="F3" s="273"/>
    </row>
    <row r="4" spans="1:8" ht="18" x14ac:dyDescent="0.25">
      <c r="A4" s="19"/>
      <c r="B4" s="19"/>
      <c r="C4" s="19"/>
      <c r="D4" s="19"/>
      <c r="E4" s="4"/>
      <c r="F4" s="4"/>
    </row>
    <row r="5" spans="1:8" ht="18" customHeight="1" x14ac:dyDescent="0.25">
      <c r="A5" s="273" t="s">
        <v>4</v>
      </c>
      <c r="B5" s="273"/>
      <c r="C5" s="273"/>
      <c r="D5" s="273"/>
      <c r="E5" s="273"/>
      <c r="F5" s="273"/>
    </row>
    <row r="6" spans="1:8" ht="18" x14ac:dyDescent="0.25">
      <c r="A6" s="19"/>
      <c r="B6" s="19"/>
      <c r="C6" s="19"/>
      <c r="D6" s="19"/>
      <c r="E6" s="4"/>
      <c r="F6" s="4"/>
    </row>
    <row r="7" spans="1:8" ht="15.75" customHeight="1" x14ac:dyDescent="0.25">
      <c r="A7" s="273" t="s">
        <v>33</v>
      </c>
      <c r="B7" s="273"/>
      <c r="C7" s="273"/>
      <c r="D7" s="273"/>
      <c r="E7" s="273"/>
      <c r="F7" s="273"/>
    </row>
    <row r="8" spans="1:8" ht="18" x14ac:dyDescent="0.25">
      <c r="A8" s="19"/>
      <c r="B8" s="19"/>
      <c r="C8" s="19"/>
      <c r="D8" s="19"/>
      <c r="E8" s="4"/>
      <c r="F8" s="4"/>
    </row>
    <row r="9" spans="1:8" ht="25.5" x14ac:dyDescent="0.25">
      <c r="A9" s="18" t="s">
        <v>35</v>
      </c>
      <c r="B9" s="183" t="s">
        <v>228</v>
      </c>
      <c r="C9" s="184" t="s">
        <v>229</v>
      </c>
      <c r="D9" s="184" t="s">
        <v>230</v>
      </c>
      <c r="E9" s="185" t="s">
        <v>231</v>
      </c>
      <c r="F9" s="185" t="s">
        <v>232</v>
      </c>
    </row>
    <row r="10" spans="1:8" x14ac:dyDescent="0.25">
      <c r="A10" s="86" t="s">
        <v>0</v>
      </c>
      <c r="B10" s="227">
        <f>B11+B13+B15+B17+B19+B21</f>
        <v>1942965.4799999997</v>
      </c>
      <c r="C10" s="227">
        <f>C11+C13+C15+C17+C19+C21</f>
        <v>2386310</v>
      </c>
      <c r="D10" s="80">
        <f>D11+D13+D15+D17+D19+D21</f>
        <v>2658020</v>
      </c>
      <c r="E10" s="80">
        <f>E11+E13+E15+E17+E19+E21</f>
        <v>2659020</v>
      </c>
      <c r="F10" s="80">
        <f>F11+F13+F15+F17+F19+F21</f>
        <v>2659020</v>
      </c>
    </row>
    <row r="11" spans="1:8" ht="15.75" customHeight="1" x14ac:dyDescent="0.25">
      <c r="A11" s="77" t="s">
        <v>36</v>
      </c>
      <c r="B11" s="229">
        <f>B12</f>
        <v>185529</v>
      </c>
      <c r="C11" s="229">
        <f>C12</f>
        <v>190450</v>
      </c>
      <c r="D11" s="81">
        <f>D12</f>
        <v>267800</v>
      </c>
      <c r="E11" s="81">
        <f>E12</f>
        <v>267800</v>
      </c>
      <c r="F11" s="81">
        <f>F12</f>
        <v>267800</v>
      </c>
    </row>
    <row r="12" spans="1:8" x14ac:dyDescent="0.25">
      <c r="A12" s="12" t="s">
        <v>38</v>
      </c>
      <c r="B12" s="70">
        <v>185529</v>
      </c>
      <c r="C12" s="100">
        <v>190450</v>
      </c>
      <c r="D12" s="63">
        <v>267800</v>
      </c>
      <c r="E12" s="100">
        <v>267800</v>
      </c>
      <c r="F12" s="100">
        <v>267800</v>
      </c>
    </row>
    <row r="13" spans="1:8" x14ac:dyDescent="0.25">
      <c r="A13" s="77" t="s">
        <v>69</v>
      </c>
      <c r="B13" s="229">
        <f>B14</f>
        <v>15500</v>
      </c>
      <c r="C13" s="229">
        <f>C14</f>
        <v>10000</v>
      </c>
      <c r="D13" s="81">
        <f>D14</f>
        <v>12000</v>
      </c>
      <c r="E13" s="81">
        <f>E14</f>
        <v>12000</v>
      </c>
      <c r="F13" s="81">
        <f>F14</f>
        <v>12000</v>
      </c>
    </row>
    <row r="14" spans="1:8" x14ac:dyDescent="0.25">
      <c r="A14" s="12" t="s">
        <v>70</v>
      </c>
      <c r="B14" s="70">
        <v>15500</v>
      </c>
      <c r="C14" s="100">
        <v>10000</v>
      </c>
      <c r="D14" s="63">
        <v>12000</v>
      </c>
      <c r="E14" s="100">
        <v>12000</v>
      </c>
      <c r="F14" s="100">
        <v>12000</v>
      </c>
    </row>
    <row r="15" spans="1:8" x14ac:dyDescent="0.25">
      <c r="A15" s="87" t="s">
        <v>71</v>
      </c>
      <c r="B15" s="229">
        <f>B16</f>
        <v>100874.62</v>
      </c>
      <c r="C15" s="229">
        <f>C16</f>
        <v>122850</v>
      </c>
      <c r="D15" s="81">
        <f>D16</f>
        <v>143300</v>
      </c>
      <c r="E15" s="81">
        <f>E16</f>
        <v>144300</v>
      </c>
      <c r="F15" s="81">
        <f>F16</f>
        <v>144300</v>
      </c>
    </row>
    <row r="16" spans="1:8" x14ac:dyDescent="0.25">
      <c r="A16" s="12" t="s">
        <v>72</v>
      </c>
      <c r="B16" s="70">
        <v>100874.62</v>
      </c>
      <c r="C16" s="100">
        <v>122850</v>
      </c>
      <c r="D16" s="63">
        <v>143300</v>
      </c>
      <c r="E16" s="100">
        <v>144300</v>
      </c>
      <c r="F16" s="100">
        <v>144300</v>
      </c>
    </row>
    <row r="17" spans="1:6" x14ac:dyDescent="0.25">
      <c r="A17" s="87" t="s">
        <v>73</v>
      </c>
      <c r="B17" s="229">
        <f>B18</f>
        <v>1638709.45</v>
      </c>
      <c r="C17" s="229">
        <f>C18</f>
        <v>2055940</v>
      </c>
      <c r="D17" s="81">
        <f>SUM(D18:D18)</f>
        <v>2223250</v>
      </c>
      <c r="E17" s="81">
        <f>SUM(E18:E18)</f>
        <v>2223250</v>
      </c>
      <c r="F17" s="81">
        <f>SUM(F18:F18)</f>
        <v>2223250</v>
      </c>
    </row>
    <row r="18" spans="1:6" x14ac:dyDescent="0.25">
      <c r="A18" s="12" t="s">
        <v>128</v>
      </c>
      <c r="B18" s="70">
        <v>1638709.45</v>
      </c>
      <c r="C18" s="100">
        <v>2055940</v>
      </c>
      <c r="D18" s="63">
        <v>2223250</v>
      </c>
      <c r="E18" s="100">
        <v>2223250</v>
      </c>
      <c r="F18" s="100">
        <v>2223250</v>
      </c>
    </row>
    <row r="19" spans="1:6" x14ac:dyDescent="0.25">
      <c r="A19" s="87" t="s">
        <v>74</v>
      </c>
      <c r="B19" s="229">
        <f>B20</f>
        <v>1313.45</v>
      </c>
      <c r="C19" s="229">
        <f>C20</f>
        <v>1670</v>
      </c>
      <c r="D19" s="81">
        <f>D20</f>
        <v>1670</v>
      </c>
      <c r="E19" s="81">
        <f>E20</f>
        <v>1670</v>
      </c>
      <c r="F19" s="81">
        <f>F20</f>
        <v>1670</v>
      </c>
    </row>
    <row r="20" spans="1:6" x14ac:dyDescent="0.25">
      <c r="A20" s="11" t="s">
        <v>75</v>
      </c>
      <c r="B20" s="70">
        <v>1313.45</v>
      </c>
      <c r="C20" s="100">
        <v>1670</v>
      </c>
      <c r="D20" s="63">
        <v>1670</v>
      </c>
      <c r="E20" s="100">
        <v>1670</v>
      </c>
      <c r="F20" s="100">
        <v>1670</v>
      </c>
    </row>
    <row r="21" spans="1:6" x14ac:dyDescent="0.25">
      <c r="A21" s="88" t="s">
        <v>77</v>
      </c>
      <c r="B21" s="229">
        <f>B22</f>
        <v>1038.96</v>
      </c>
      <c r="C21" s="229">
        <f>C22</f>
        <v>5400</v>
      </c>
      <c r="D21" s="81">
        <f>D22</f>
        <v>10000</v>
      </c>
      <c r="E21" s="81">
        <f>E22</f>
        <v>10000</v>
      </c>
      <c r="F21" s="81">
        <f>F22</f>
        <v>10000</v>
      </c>
    </row>
    <row r="22" spans="1:6" x14ac:dyDescent="0.25">
      <c r="A22" s="34" t="s">
        <v>76</v>
      </c>
      <c r="B22" s="70">
        <v>1038.96</v>
      </c>
      <c r="C22" s="100">
        <v>5400</v>
      </c>
      <c r="D22" s="63">
        <v>10000</v>
      </c>
      <c r="E22" s="100">
        <v>10000</v>
      </c>
      <c r="F22" s="100">
        <v>10000</v>
      </c>
    </row>
    <row r="25" spans="1:6" ht="15.75" x14ac:dyDescent="0.25">
      <c r="A25" s="273" t="s">
        <v>34</v>
      </c>
      <c r="B25" s="273"/>
      <c r="C25" s="273"/>
      <c r="D25" s="273"/>
      <c r="E25" s="273"/>
      <c r="F25" s="273"/>
    </row>
    <row r="26" spans="1:6" ht="18" x14ac:dyDescent="0.25">
      <c r="A26" s="19"/>
      <c r="B26" s="19"/>
      <c r="C26" s="19"/>
      <c r="D26" s="19"/>
      <c r="E26" s="4"/>
      <c r="F26" s="4"/>
    </row>
    <row r="27" spans="1:6" ht="30" customHeight="1" x14ac:dyDescent="0.25">
      <c r="A27" s="18" t="s">
        <v>35</v>
      </c>
      <c r="B27" s="183" t="s">
        <v>228</v>
      </c>
      <c r="C27" s="184" t="s">
        <v>229</v>
      </c>
      <c r="D27" s="184" t="s">
        <v>230</v>
      </c>
      <c r="E27" s="185" t="s">
        <v>231</v>
      </c>
      <c r="F27" s="185" t="s">
        <v>232</v>
      </c>
    </row>
    <row r="28" spans="1:6" x14ac:dyDescent="0.25">
      <c r="A28" s="86" t="s">
        <v>1</v>
      </c>
      <c r="B28" s="227">
        <f>B29+B31+B33+B35+B37+B39</f>
        <v>1883180.71</v>
      </c>
      <c r="C28" s="227">
        <f>C29+C31+C33+C35+C37+C39</f>
        <v>2415340.2799999998</v>
      </c>
      <c r="D28" s="80">
        <f>D29+D31+D33+D35+D37+D39</f>
        <v>2659020</v>
      </c>
      <c r="E28" s="80">
        <f>E29+E31+E33+E35+E37+E39</f>
        <v>2659020</v>
      </c>
      <c r="F28" s="80">
        <f>F29+F31+F33+F35+F37+F39</f>
        <v>2659020</v>
      </c>
    </row>
    <row r="29" spans="1:6" x14ac:dyDescent="0.25">
      <c r="A29" s="77" t="s">
        <v>36</v>
      </c>
      <c r="B29" s="229">
        <f>B30</f>
        <v>143538.07</v>
      </c>
      <c r="C29" s="229">
        <f>C30</f>
        <v>190450</v>
      </c>
      <c r="D29" s="81">
        <f>D30</f>
        <v>267800</v>
      </c>
      <c r="E29" s="81">
        <f>E30</f>
        <v>267800</v>
      </c>
      <c r="F29" s="81">
        <f>F30</f>
        <v>267800</v>
      </c>
    </row>
    <row r="30" spans="1:6" x14ac:dyDescent="0.25">
      <c r="A30" s="12" t="s">
        <v>38</v>
      </c>
      <c r="B30" s="70">
        <v>143538.07</v>
      </c>
      <c r="C30" s="100">
        <v>190450</v>
      </c>
      <c r="D30" s="63">
        <v>267800</v>
      </c>
      <c r="E30" s="100">
        <v>267800</v>
      </c>
      <c r="F30" s="100">
        <v>267800</v>
      </c>
    </row>
    <row r="31" spans="1:6" ht="15.75" customHeight="1" x14ac:dyDescent="0.25">
      <c r="A31" s="77" t="s">
        <v>69</v>
      </c>
      <c r="B31" s="229">
        <f>B32</f>
        <v>10038.74</v>
      </c>
      <c r="C31" s="229">
        <f>C32</f>
        <v>10000</v>
      </c>
      <c r="D31" s="81">
        <f>D32</f>
        <v>12000</v>
      </c>
      <c r="E31" s="81">
        <f>E32</f>
        <v>12000</v>
      </c>
      <c r="F31" s="81">
        <f>F32</f>
        <v>12000</v>
      </c>
    </row>
    <row r="32" spans="1:6" ht="15.75" customHeight="1" x14ac:dyDescent="0.25">
      <c r="A32" s="15" t="s">
        <v>233</v>
      </c>
      <c r="B32" s="70">
        <v>10038.74</v>
      </c>
      <c r="C32" s="100">
        <v>10000</v>
      </c>
      <c r="D32" s="63">
        <v>12000</v>
      </c>
      <c r="E32" s="100">
        <v>12000</v>
      </c>
      <c r="F32" s="100">
        <v>12000</v>
      </c>
    </row>
    <row r="33" spans="1:6" ht="15.75" customHeight="1" x14ac:dyDescent="0.25">
      <c r="A33" s="87" t="s">
        <v>71</v>
      </c>
      <c r="B33" s="229">
        <f>B34</f>
        <v>77895.98</v>
      </c>
      <c r="C33" s="229">
        <f>C34</f>
        <v>148756.88</v>
      </c>
      <c r="D33" s="81">
        <f>D34</f>
        <v>144300</v>
      </c>
      <c r="E33" s="81">
        <f>E34</f>
        <v>144300</v>
      </c>
      <c r="F33" s="81">
        <f>F34</f>
        <v>144300</v>
      </c>
    </row>
    <row r="34" spans="1:6" ht="15.75" customHeight="1" x14ac:dyDescent="0.25">
      <c r="A34" s="12" t="s">
        <v>72</v>
      </c>
      <c r="B34" s="70">
        <v>77895.98</v>
      </c>
      <c r="C34" s="100">
        <v>148756.88</v>
      </c>
      <c r="D34" s="63">
        <v>144300</v>
      </c>
      <c r="E34" s="100">
        <v>144300</v>
      </c>
      <c r="F34" s="100">
        <v>144300</v>
      </c>
    </row>
    <row r="35" spans="1:6" ht="15.75" customHeight="1" x14ac:dyDescent="0.25">
      <c r="A35" s="87" t="s">
        <v>73</v>
      </c>
      <c r="B35" s="229">
        <f>B36</f>
        <v>1648934.16</v>
      </c>
      <c r="C35" s="229">
        <f>C36</f>
        <v>2058958.27</v>
      </c>
      <c r="D35" s="81">
        <f>SUM(D36:D36)</f>
        <v>2223250</v>
      </c>
      <c r="E35" s="81">
        <f>SUM(E36:E36)</f>
        <v>2223250</v>
      </c>
      <c r="F35" s="81">
        <f>SUM(F36:F36)</f>
        <v>2223250</v>
      </c>
    </row>
    <row r="36" spans="1:6" ht="15.75" customHeight="1" x14ac:dyDescent="0.25">
      <c r="A36" s="12" t="s">
        <v>141</v>
      </c>
      <c r="B36" s="70">
        <v>1648934.16</v>
      </c>
      <c r="C36" s="100">
        <v>2058958.27</v>
      </c>
      <c r="D36" s="63">
        <v>2223250</v>
      </c>
      <c r="E36" s="100">
        <v>2223250</v>
      </c>
      <c r="F36" s="100">
        <v>2223250</v>
      </c>
    </row>
    <row r="37" spans="1:6" ht="15.75" customHeight="1" x14ac:dyDescent="0.25">
      <c r="A37" s="87" t="s">
        <v>74</v>
      </c>
      <c r="B37" s="229">
        <f>B38</f>
        <v>1593.22</v>
      </c>
      <c r="C37" s="229">
        <f>C38</f>
        <v>1775.13</v>
      </c>
      <c r="D37" s="81">
        <f>D38</f>
        <v>1670</v>
      </c>
      <c r="E37" s="81">
        <f>E38</f>
        <v>1670</v>
      </c>
      <c r="F37" s="81">
        <f>F38</f>
        <v>1670</v>
      </c>
    </row>
    <row r="38" spans="1:6" ht="15.75" customHeight="1" x14ac:dyDescent="0.25">
      <c r="A38" s="11" t="s">
        <v>75</v>
      </c>
      <c r="B38" s="70">
        <v>1593.22</v>
      </c>
      <c r="C38" s="100">
        <v>1775.13</v>
      </c>
      <c r="D38" s="63">
        <v>1670</v>
      </c>
      <c r="E38" s="100">
        <v>1670</v>
      </c>
      <c r="F38" s="100">
        <v>1670</v>
      </c>
    </row>
    <row r="39" spans="1:6" x14ac:dyDescent="0.25">
      <c r="A39" s="88" t="s">
        <v>77</v>
      </c>
      <c r="B39" s="229">
        <f>B40</f>
        <v>1180.54</v>
      </c>
      <c r="C39" s="229">
        <f>C40</f>
        <v>5400</v>
      </c>
      <c r="D39" s="81">
        <f>D40</f>
        <v>10000</v>
      </c>
      <c r="E39" s="81">
        <f>E40</f>
        <v>10000</v>
      </c>
      <c r="F39" s="81">
        <f>F40</f>
        <v>10000</v>
      </c>
    </row>
    <row r="40" spans="1:6" x14ac:dyDescent="0.25">
      <c r="A40" s="34" t="s">
        <v>76</v>
      </c>
      <c r="B40" s="70">
        <v>1180.54</v>
      </c>
      <c r="C40" s="100">
        <v>5400</v>
      </c>
      <c r="D40" s="63">
        <v>10000</v>
      </c>
      <c r="E40" s="100">
        <v>10000</v>
      </c>
      <c r="F40" s="100">
        <v>10000</v>
      </c>
    </row>
  </sheetData>
  <mergeCells count="5">
    <mergeCell ref="A25:F25"/>
    <mergeCell ref="A3:F3"/>
    <mergeCell ref="A5:F5"/>
    <mergeCell ref="A7:F7"/>
    <mergeCell ref="A1:H1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workbookViewId="0">
      <selection activeCell="A10" sqref="A10:B16"/>
    </sheetView>
  </sheetViews>
  <sheetFormatPr defaultRowHeight="15" x14ac:dyDescent="0.25"/>
  <cols>
    <col min="1" max="1" width="67" customWidth="1"/>
    <col min="2" max="2" width="25.85546875" customWidth="1"/>
    <col min="3" max="4" width="25.28515625" customWidth="1"/>
    <col min="5" max="5" width="11.7109375" customWidth="1"/>
    <col min="6" max="6" width="12.85546875" customWidth="1"/>
  </cols>
  <sheetData>
    <row r="1" spans="1:6" ht="42" customHeight="1" x14ac:dyDescent="0.25">
      <c r="A1" s="273" t="s">
        <v>236</v>
      </c>
      <c r="B1" s="273"/>
      <c r="C1" s="273"/>
      <c r="D1" s="273"/>
      <c r="E1" s="273"/>
      <c r="F1" s="273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273" t="s">
        <v>19</v>
      </c>
      <c r="B3" s="273"/>
      <c r="C3" s="273"/>
      <c r="D3" s="273"/>
      <c r="E3" s="274"/>
      <c r="F3" s="274"/>
    </row>
    <row r="4" spans="1:6" ht="18" x14ac:dyDescent="0.25">
      <c r="A4" s="3"/>
      <c r="B4" s="3"/>
      <c r="C4" s="3"/>
      <c r="D4" s="3"/>
      <c r="E4" s="4"/>
      <c r="F4" s="4"/>
    </row>
    <row r="5" spans="1:6" ht="18" customHeight="1" x14ac:dyDescent="0.25">
      <c r="A5" s="273" t="s">
        <v>4</v>
      </c>
      <c r="B5" s="275"/>
      <c r="C5" s="275"/>
      <c r="D5" s="275"/>
      <c r="E5" s="275"/>
      <c r="F5" s="275"/>
    </row>
    <row r="6" spans="1:6" ht="18" x14ac:dyDescent="0.25">
      <c r="A6" s="3"/>
      <c r="B6" s="3"/>
      <c r="C6" s="3"/>
      <c r="D6" s="3"/>
      <c r="E6" s="4"/>
      <c r="F6" s="4"/>
    </row>
    <row r="7" spans="1:6" ht="15.75" x14ac:dyDescent="0.25">
      <c r="A7" s="273" t="s">
        <v>15</v>
      </c>
      <c r="B7" s="292"/>
      <c r="C7" s="292"/>
      <c r="D7" s="292"/>
      <c r="E7" s="292"/>
      <c r="F7" s="292"/>
    </row>
    <row r="8" spans="1:6" ht="18" x14ac:dyDescent="0.25">
      <c r="A8" s="3"/>
      <c r="B8" s="3"/>
      <c r="C8" s="3"/>
      <c r="D8" s="3"/>
      <c r="E8" s="4"/>
      <c r="F8" s="4"/>
    </row>
    <row r="9" spans="1:6" ht="38.25" x14ac:dyDescent="0.25">
      <c r="A9" s="18" t="s">
        <v>35</v>
      </c>
      <c r="B9" s="183" t="s">
        <v>228</v>
      </c>
      <c r="C9" s="184" t="s">
        <v>229</v>
      </c>
      <c r="D9" s="184" t="s">
        <v>230</v>
      </c>
      <c r="E9" s="185" t="s">
        <v>231</v>
      </c>
      <c r="F9" s="185" t="s">
        <v>232</v>
      </c>
    </row>
    <row r="10" spans="1:6" x14ac:dyDescent="0.25">
      <c r="A10" s="86" t="s">
        <v>78</v>
      </c>
      <c r="B10" s="227">
        <f>B11</f>
        <v>1883180.7100000002</v>
      </c>
      <c r="C10" s="227">
        <f>C11</f>
        <v>2415340.2799999998</v>
      </c>
      <c r="D10" s="85">
        <f>D11</f>
        <v>2659020</v>
      </c>
      <c r="E10" s="85">
        <f>E11</f>
        <v>2659020</v>
      </c>
      <c r="F10" s="85">
        <f>F11</f>
        <v>2659020</v>
      </c>
    </row>
    <row r="11" spans="1:6" x14ac:dyDescent="0.25">
      <c r="A11" s="77" t="s">
        <v>79</v>
      </c>
      <c r="B11" s="229">
        <f>B12+B14</f>
        <v>1883180.7100000002</v>
      </c>
      <c r="C11" s="229">
        <f>C12+C14</f>
        <v>2415340.2799999998</v>
      </c>
      <c r="D11" s="81">
        <f>D12+D14</f>
        <v>2659020</v>
      </c>
      <c r="E11" s="81">
        <f>E12+E14</f>
        <v>2659020</v>
      </c>
      <c r="F11" s="81">
        <f>F12+F14</f>
        <v>2659020</v>
      </c>
    </row>
    <row r="12" spans="1:6" x14ac:dyDescent="0.25">
      <c r="A12" s="89" t="s">
        <v>80</v>
      </c>
      <c r="B12" s="231">
        <f>B13</f>
        <v>1795074.35</v>
      </c>
      <c r="C12" s="231">
        <f>C13</f>
        <v>2221927.21</v>
      </c>
      <c r="D12" s="90">
        <f>D13</f>
        <v>2465110</v>
      </c>
      <c r="E12" s="90">
        <f>E13</f>
        <v>2464610</v>
      </c>
      <c r="F12" s="90">
        <f>F13</f>
        <v>2464610</v>
      </c>
    </row>
    <row r="13" spans="1:6" x14ac:dyDescent="0.25">
      <c r="A13" s="15" t="s">
        <v>82</v>
      </c>
      <c r="B13" s="70">
        <v>1795074.35</v>
      </c>
      <c r="C13" s="100">
        <v>2221927.21</v>
      </c>
      <c r="D13" s="63">
        <v>2465110</v>
      </c>
      <c r="E13" s="100">
        <v>2464610</v>
      </c>
      <c r="F13" s="100">
        <v>2464610</v>
      </c>
    </row>
    <row r="14" spans="1:6" x14ac:dyDescent="0.25">
      <c r="A14" s="91" t="s">
        <v>81</v>
      </c>
      <c r="B14" s="69">
        <f>B15</f>
        <v>88106.36</v>
      </c>
      <c r="C14" s="69">
        <f>C15</f>
        <v>193413.07</v>
      </c>
      <c r="D14" s="92">
        <f>D15</f>
        <v>193910</v>
      </c>
      <c r="E14" s="92">
        <f>E15</f>
        <v>194410</v>
      </c>
      <c r="F14" s="92">
        <f>F15</f>
        <v>194410</v>
      </c>
    </row>
    <row r="15" spans="1:6" x14ac:dyDescent="0.25">
      <c r="A15" s="15" t="s">
        <v>83</v>
      </c>
      <c r="B15" s="100">
        <v>88106.36</v>
      </c>
      <c r="C15" s="100">
        <v>193413.07</v>
      </c>
      <c r="D15" s="70">
        <v>193910</v>
      </c>
      <c r="E15" s="100">
        <v>194410</v>
      </c>
      <c r="F15" s="100">
        <v>194410</v>
      </c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9" ht="42" customHeight="1" x14ac:dyDescent="0.25">
      <c r="A1" s="273" t="s">
        <v>236</v>
      </c>
      <c r="B1" s="273"/>
      <c r="C1" s="273"/>
      <c r="D1" s="273"/>
      <c r="E1" s="273"/>
      <c r="F1" s="273"/>
      <c r="G1" s="273"/>
      <c r="H1" s="273"/>
      <c r="I1" s="273"/>
    </row>
    <row r="2" spans="1:9" ht="18" customHeight="1" x14ac:dyDescent="0.25">
      <c r="A2" s="19"/>
      <c r="B2" s="19"/>
      <c r="C2" s="19"/>
      <c r="D2" s="19"/>
      <c r="E2" s="19"/>
      <c r="F2" s="19"/>
      <c r="G2" s="19"/>
      <c r="H2" s="19"/>
    </row>
    <row r="3" spans="1:9" ht="15.75" customHeight="1" x14ac:dyDescent="0.25">
      <c r="A3" s="273" t="s">
        <v>19</v>
      </c>
      <c r="B3" s="273"/>
      <c r="C3" s="273"/>
      <c r="D3" s="273"/>
      <c r="E3" s="273"/>
      <c r="F3" s="273"/>
      <c r="G3" s="273"/>
      <c r="H3" s="273"/>
    </row>
    <row r="4" spans="1:9" ht="15" customHeight="1" x14ac:dyDescent="0.25">
      <c r="A4" s="19"/>
      <c r="B4" s="19"/>
      <c r="C4" s="19"/>
      <c r="D4" s="19"/>
      <c r="E4" s="19"/>
      <c r="F4" s="19"/>
      <c r="G4" s="4"/>
      <c r="H4" s="4"/>
    </row>
    <row r="5" spans="1:9" ht="18" customHeight="1" x14ac:dyDescent="0.25">
      <c r="A5" s="273" t="s">
        <v>41</v>
      </c>
      <c r="B5" s="273"/>
      <c r="C5" s="273"/>
      <c r="D5" s="273"/>
      <c r="E5" s="273"/>
      <c r="F5" s="273"/>
      <c r="G5" s="273"/>
      <c r="H5" s="273"/>
    </row>
    <row r="6" spans="1:9" ht="15" customHeight="1" x14ac:dyDescent="0.25">
      <c r="A6" s="19"/>
      <c r="B6" s="19"/>
      <c r="C6" s="19"/>
      <c r="D6" s="19"/>
      <c r="E6" s="19"/>
      <c r="F6" s="19"/>
      <c r="G6" s="4"/>
      <c r="H6" s="4"/>
    </row>
    <row r="7" spans="1:9" ht="25.5" x14ac:dyDescent="0.25">
      <c r="A7" s="18" t="s">
        <v>5</v>
      </c>
      <c r="B7" s="17" t="s">
        <v>6</v>
      </c>
      <c r="C7" s="17" t="s">
        <v>29</v>
      </c>
      <c r="D7" s="183" t="s">
        <v>228</v>
      </c>
      <c r="E7" s="184" t="s">
        <v>229</v>
      </c>
      <c r="F7" s="184" t="s">
        <v>230</v>
      </c>
      <c r="G7" s="185" t="s">
        <v>231</v>
      </c>
      <c r="H7" s="185" t="s">
        <v>232</v>
      </c>
    </row>
    <row r="8" spans="1:9" x14ac:dyDescent="0.25">
      <c r="A8" s="36"/>
      <c r="B8" s="37"/>
      <c r="C8" s="39" t="s">
        <v>43</v>
      </c>
      <c r="D8" s="37"/>
      <c r="E8" s="36"/>
      <c r="F8" s="36"/>
      <c r="G8" s="36"/>
      <c r="H8" s="36"/>
    </row>
    <row r="9" spans="1:9" ht="25.5" x14ac:dyDescent="0.25">
      <c r="A9" s="10">
        <v>8</v>
      </c>
      <c r="B9" s="10"/>
      <c r="C9" s="10" t="s">
        <v>16</v>
      </c>
      <c r="D9" s="7"/>
      <c r="E9" s="8"/>
      <c r="F9" s="8"/>
      <c r="G9" s="8"/>
      <c r="H9" s="8"/>
    </row>
    <row r="10" spans="1:9" x14ac:dyDescent="0.25">
      <c r="A10" s="10"/>
      <c r="B10" s="15">
        <v>84</v>
      </c>
      <c r="C10" s="15" t="s">
        <v>23</v>
      </c>
      <c r="D10" s="7"/>
      <c r="E10" s="8"/>
      <c r="F10" s="8"/>
      <c r="G10" s="8"/>
      <c r="H10" s="8"/>
    </row>
    <row r="11" spans="1:9" x14ac:dyDescent="0.25">
      <c r="A11" s="10"/>
      <c r="B11" s="15"/>
      <c r="C11" s="40"/>
      <c r="D11" s="7"/>
      <c r="E11" s="8"/>
      <c r="F11" s="8"/>
      <c r="G11" s="8"/>
      <c r="H11" s="8"/>
    </row>
    <row r="12" spans="1:9" x14ac:dyDescent="0.25">
      <c r="A12" s="10"/>
      <c r="B12" s="15"/>
      <c r="C12" s="39" t="s">
        <v>44</v>
      </c>
      <c r="D12" s="7"/>
      <c r="E12" s="8"/>
      <c r="F12" s="8"/>
      <c r="G12" s="8"/>
      <c r="H12" s="8"/>
    </row>
    <row r="13" spans="1:9" ht="25.5" x14ac:dyDescent="0.25">
      <c r="A13" s="13">
        <v>5</v>
      </c>
      <c r="B13" s="14"/>
      <c r="C13" s="33" t="s">
        <v>17</v>
      </c>
      <c r="D13" s="7"/>
      <c r="E13" s="8"/>
      <c r="F13" s="8"/>
      <c r="G13" s="8"/>
      <c r="H13" s="8"/>
    </row>
    <row r="14" spans="1:9" ht="25.5" x14ac:dyDescent="0.25">
      <c r="A14" s="15"/>
      <c r="B14" s="15">
        <v>54</v>
      </c>
      <c r="C14" s="34" t="s">
        <v>24</v>
      </c>
      <c r="D14" s="7"/>
      <c r="E14" s="8"/>
      <c r="F14" s="8"/>
      <c r="G14" s="8"/>
      <c r="H14" s="9"/>
    </row>
  </sheetData>
  <mergeCells count="3">
    <mergeCell ref="A3:H3"/>
    <mergeCell ref="A5:H5"/>
    <mergeCell ref="A1:I1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sqref="A1:I1"/>
    </sheetView>
  </sheetViews>
  <sheetFormatPr defaultRowHeight="15" x14ac:dyDescent="0.25"/>
  <cols>
    <col min="1" max="6" width="25.28515625" customWidth="1"/>
  </cols>
  <sheetData>
    <row r="1" spans="1:9" ht="42" customHeight="1" x14ac:dyDescent="0.25">
      <c r="A1" s="273" t="s">
        <v>236</v>
      </c>
      <c r="B1" s="273"/>
      <c r="C1" s="273"/>
      <c r="D1" s="273"/>
      <c r="E1" s="273"/>
      <c r="F1" s="273"/>
      <c r="G1" s="273"/>
      <c r="H1" s="273"/>
      <c r="I1" s="273"/>
    </row>
    <row r="2" spans="1:9" ht="18" customHeight="1" x14ac:dyDescent="0.25">
      <c r="A2" s="19"/>
      <c r="B2" s="19"/>
      <c r="C2" s="19"/>
      <c r="D2" s="19"/>
      <c r="E2" s="19"/>
      <c r="F2" s="19"/>
    </row>
    <row r="3" spans="1:9" ht="15.75" customHeight="1" x14ac:dyDescent="0.25">
      <c r="A3" s="273" t="s">
        <v>19</v>
      </c>
      <c r="B3" s="273"/>
      <c r="C3" s="273"/>
      <c r="D3" s="273"/>
      <c r="E3" s="273"/>
      <c r="F3" s="273"/>
    </row>
    <row r="4" spans="1:9" ht="18" x14ac:dyDescent="0.25">
      <c r="A4" s="19"/>
      <c r="B4" s="19"/>
      <c r="C4" s="19"/>
      <c r="D4" s="19"/>
      <c r="E4" s="4"/>
      <c r="F4" s="4"/>
    </row>
    <row r="5" spans="1:9" ht="18" customHeight="1" x14ac:dyDescent="0.25">
      <c r="A5" s="273" t="s">
        <v>42</v>
      </c>
      <c r="B5" s="273"/>
      <c r="C5" s="273"/>
      <c r="D5" s="273"/>
      <c r="E5" s="273"/>
      <c r="F5" s="273"/>
    </row>
    <row r="6" spans="1:9" ht="18" x14ac:dyDescent="0.25">
      <c r="A6" s="19"/>
      <c r="B6" s="19"/>
      <c r="C6" s="19"/>
      <c r="D6" s="19"/>
      <c r="E6" s="4"/>
      <c r="F6" s="4"/>
    </row>
    <row r="7" spans="1:9" ht="25.5" x14ac:dyDescent="0.25">
      <c r="A7" s="18" t="s">
        <v>35</v>
      </c>
      <c r="B7" s="183" t="s">
        <v>228</v>
      </c>
      <c r="C7" s="184" t="s">
        <v>229</v>
      </c>
      <c r="D7" s="184" t="s">
        <v>230</v>
      </c>
      <c r="E7" s="185" t="s">
        <v>231</v>
      </c>
      <c r="F7" s="185" t="s">
        <v>232</v>
      </c>
    </row>
    <row r="8" spans="1:9" x14ac:dyDescent="0.25">
      <c r="A8" s="38" t="s">
        <v>43</v>
      </c>
      <c r="B8" s="37"/>
      <c r="C8" s="36"/>
      <c r="D8" s="36"/>
      <c r="E8" s="36"/>
      <c r="F8" s="36"/>
    </row>
    <row r="9" spans="1:9" ht="25.5" x14ac:dyDescent="0.25">
      <c r="A9" s="10" t="s">
        <v>45</v>
      </c>
      <c r="B9" s="7"/>
      <c r="C9" s="8"/>
      <c r="D9" s="8"/>
      <c r="E9" s="8"/>
      <c r="F9" s="8"/>
    </row>
    <row r="10" spans="1:9" ht="25.5" x14ac:dyDescent="0.25">
      <c r="A10" s="16" t="s">
        <v>52</v>
      </c>
      <c r="B10" s="7"/>
      <c r="C10" s="8"/>
      <c r="D10" s="8"/>
      <c r="E10" s="8"/>
      <c r="F10" s="8"/>
    </row>
    <row r="11" spans="1:9" x14ac:dyDescent="0.25">
      <c r="A11" s="16" t="s">
        <v>28</v>
      </c>
      <c r="B11" s="7"/>
      <c r="C11" s="8"/>
      <c r="D11" s="8"/>
      <c r="E11" s="8"/>
      <c r="F11" s="8"/>
    </row>
    <row r="12" spans="1:9" x14ac:dyDescent="0.25">
      <c r="A12" s="16"/>
      <c r="B12" s="7"/>
      <c r="C12" s="8"/>
      <c r="D12" s="8"/>
      <c r="E12" s="8"/>
      <c r="F12" s="8"/>
    </row>
    <row r="13" spans="1:9" x14ac:dyDescent="0.25">
      <c r="A13" s="38" t="s">
        <v>44</v>
      </c>
      <c r="B13" s="7"/>
      <c r="C13" s="8"/>
      <c r="D13" s="8"/>
      <c r="E13" s="8"/>
      <c r="F13" s="8"/>
    </row>
    <row r="14" spans="1:9" x14ac:dyDescent="0.25">
      <c r="A14" s="10" t="s">
        <v>36</v>
      </c>
      <c r="B14" s="7"/>
      <c r="C14" s="8"/>
      <c r="D14" s="8"/>
      <c r="E14" s="8"/>
      <c r="F14" s="8"/>
    </row>
    <row r="15" spans="1:9" x14ac:dyDescent="0.25">
      <c r="A15" s="12" t="s">
        <v>37</v>
      </c>
      <c r="B15" s="7"/>
      <c r="C15" s="8"/>
      <c r="D15" s="8"/>
      <c r="E15" s="8"/>
      <c r="F15" s="9"/>
    </row>
    <row r="16" spans="1:9" x14ac:dyDescent="0.25">
      <c r="A16" s="10" t="s">
        <v>39</v>
      </c>
      <c r="B16" s="7"/>
      <c r="C16" s="8"/>
      <c r="D16" s="8"/>
      <c r="E16" s="8"/>
      <c r="F16" s="9"/>
    </row>
    <row r="17" spans="1:6" x14ac:dyDescent="0.25">
      <c r="A17" s="12" t="s">
        <v>40</v>
      </c>
      <c r="B17" s="7"/>
      <c r="C17" s="8"/>
      <c r="D17" s="8"/>
      <c r="E17" s="8"/>
      <c r="F17" s="9"/>
    </row>
  </sheetData>
  <mergeCells count="3">
    <mergeCell ref="A3:F3"/>
    <mergeCell ref="A5:F5"/>
    <mergeCell ref="A1:I1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opLeftCell="A121" zoomScaleNormal="100" workbookViewId="0">
      <selection activeCell="N60" sqref="N6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6" customWidth="1"/>
    <col min="4" max="4" width="38.5703125" customWidth="1"/>
    <col min="5" max="5" width="29.5703125" style="233" customWidth="1"/>
    <col min="6" max="6" width="30" style="233" customWidth="1"/>
    <col min="7" max="7" width="27.140625" customWidth="1"/>
    <col min="8" max="8" width="27.7109375" style="233" customWidth="1"/>
    <col min="9" max="9" width="29.28515625" style="233" customWidth="1"/>
  </cols>
  <sheetData>
    <row r="1" spans="1:9" ht="42" customHeight="1" x14ac:dyDescent="0.25">
      <c r="A1" s="312" t="s">
        <v>236</v>
      </c>
      <c r="B1" s="312"/>
      <c r="C1" s="312"/>
      <c r="D1" s="312"/>
      <c r="E1" s="312"/>
      <c r="F1" s="312"/>
      <c r="G1" s="312"/>
      <c r="H1" s="312"/>
      <c r="I1" s="312"/>
    </row>
    <row r="2" spans="1:9" x14ac:dyDescent="0.25">
      <c r="A2" s="244"/>
      <c r="B2" s="244"/>
      <c r="C2" s="244"/>
      <c r="D2" s="244"/>
      <c r="E2" s="245"/>
      <c r="F2" s="245"/>
      <c r="G2" s="244"/>
      <c r="H2" s="246"/>
      <c r="I2" s="246"/>
    </row>
    <row r="3" spans="1:9" ht="18" customHeight="1" x14ac:dyDescent="0.25">
      <c r="A3" s="313" t="s">
        <v>18</v>
      </c>
      <c r="B3" s="314"/>
      <c r="C3" s="314"/>
      <c r="D3" s="314"/>
      <c r="E3" s="314"/>
      <c r="F3" s="314"/>
      <c r="G3" s="314"/>
      <c r="H3" s="314"/>
      <c r="I3" s="314"/>
    </row>
    <row r="4" spans="1:9" x14ac:dyDescent="0.25">
      <c r="A4" s="244"/>
      <c r="B4" s="244"/>
      <c r="C4" s="244"/>
      <c r="D4" s="244"/>
      <c r="E4" s="245"/>
      <c r="F4" s="245"/>
      <c r="G4" s="244"/>
      <c r="H4" s="246"/>
      <c r="I4" s="246"/>
    </row>
    <row r="5" spans="1:9" ht="25.5" x14ac:dyDescent="0.25">
      <c r="A5" s="315" t="s">
        <v>20</v>
      </c>
      <c r="B5" s="316"/>
      <c r="C5" s="317"/>
      <c r="D5" s="98" t="s">
        <v>21</v>
      </c>
      <c r="E5" s="247" t="s">
        <v>228</v>
      </c>
      <c r="F5" s="248" t="s">
        <v>229</v>
      </c>
      <c r="G5" s="184" t="s">
        <v>230</v>
      </c>
      <c r="H5" s="237" t="s">
        <v>231</v>
      </c>
      <c r="I5" s="237" t="s">
        <v>232</v>
      </c>
    </row>
    <row r="6" spans="1:9" ht="28.5" customHeight="1" x14ac:dyDescent="0.25">
      <c r="A6" s="249" t="s">
        <v>84</v>
      </c>
      <c r="B6" s="250"/>
      <c r="C6" s="251"/>
      <c r="D6" s="243" t="s">
        <v>85</v>
      </c>
      <c r="E6" s="229">
        <f>E7</f>
        <v>901330.49</v>
      </c>
      <c r="F6" s="229">
        <f>F7</f>
        <v>2415340.2800000003</v>
      </c>
      <c r="G6" s="81">
        <f>G7</f>
        <v>2659020</v>
      </c>
      <c r="H6" s="81">
        <f>H7</f>
        <v>2659020</v>
      </c>
      <c r="I6" s="81">
        <f>I7</f>
        <v>2659020</v>
      </c>
    </row>
    <row r="7" spans="1:9" ht="15.75" customHeight="1" x14ac:dyDescent="0.25">
      <c r="A7" s="294" t="s">
        <v>86</v>
      </c>
      <c r="B7" s="295"/>
      <c r="C7" s="296"/>
      <c r="D7" s="243" t="s">
        <v>87</v>
      </c>
      <c r="E7" s="229">
        <f>E8+E22</f>
        <v>901330.49</v>
      </c>
      <c r="F7" s="229">
        <f>F8+F22</f>
        <v>2415340.2800000003</v>
      </c>
      <c r="G7" s="81">
        <f>G8+G22</f>
        <v>2659020</v>
      </c>
      <c r="H7" s="81">
        <f>H8+H22</f>
        <v>2659020</v>
      </c>
      <c r="I7" s="81">
        <f>I8+I22</f>
        <v>2659020</v>
      </c>
    </row>
    <row r="8" spans="1:9" ht="15" customHeight="1" x14ac:dyDescent="0.25">
      <c r="A8" s="294" t="s">
        <v>88</v>
      </c>
      <c r="B8" s="295"/>
      <c r="C8" s="296"/>
      <c r="D8" s="243" t="s">
        <v>89</v>
      </c>
      <c r="E8" s="229">
        <f>E9+E13+E18</f>
        <v>723467.87</v>
      </c>
      <c r="F8" s="229">
        <f>F9+F13+F18</f>
        <v>1853310</v>
      </c>
      <c r="G8" s="81">
        <f>G9+G13+G18</f>
        <v>2010450</v>
      </c>
      <c r="H8" s="81">
        <f>H9+H13+H18</f>
        <v>2010450</v>
      </c>
      <c r="I8" s="81">
        <f>I9+I13+I18</f>
        <v>2010450</v>
      </c>
    </row>
    <row r="9" spans="1:9" ht="24.75" customHeight="1" x14ac:dyDescent="0.25">
      <c r="A9" s="294" t="s">
        <v>90</v>
      </c>
      <c r="B9" s="295"/>
      <c r="C9" s="296"/>
      <c r="D9" s="243" t="s">
        <v>91</v>
      </c>
      <c r="E9" s="229">
        <f t="shared" ref="E9:I11" si="0">E10</f>
        <v>96019</v>
      </c>
      <c r="F9" s="229">
        <f t="shared" si="0"/>
        <v>192640</v>
      </c>
      <c r="G9" s="81">
        <f t="shared" si="0"/>
        <v>181680</v>
      </c>
      <c r="H9" s="81">
        <f t="shared" si="0"/>
        <v>181680</v>
      </c>
      <c r="I9" s="81">
        <f t="shared" si="0"/>
        <v>181680</v>
      </c>
    </row>
    <row r="10" spans="1:9" ht="28.5" customHeight="1" x14ac:dyDescent="0.25">
      <c r="A10" s="297" t="s">
        <v>92</v>
      </c>
      <c r="B10" s="298"/>
      <c r="C10" s="299"/>
      <c r="D10" s="242" t="s">
        <v>91</v>
      </c>
      <c r="E10" s="229">
        <f t="shared" si="0"/>
        <v>96019</v>
      </c>
      <c r="F10" s="229">
        <f t="shared" si="0"/>
        <v>192640</v>
      </c>
      <c r="G10" s="252">
        <f t="shared" si="0"/>
        <v>181680</v>
      </c>
      <c r="H10" s="252">
        <f t="shared" si="0"/>
        <v>181680</v>
      </c>
      <c r="I10" s="252">
        <f t="shared" si="0"/>
        <v>181680</v>
      </c>
    </row>
    <row r="11" spans="1:9" x14ac:dyDescent="0.25">
      <c r="A11" s="309">
        <v>3</v>
      </c>
      <c r="B11" s="310"/>
      <c r="C11" s="311"/>
      <c r="D11" s="191" t="s">
        <v>11</v>
      </c>
      <c r="E11" s="70">
        <f t="shared" si="0"/>
        <v>96019</v>
      </c>
      <c r="F11" s="70">
        <f t="shared" si="0"/>
        <v>192640</v>
      </c>
      <c r="G11" s="100">
        <f t="shared" si="0"/>
        <v>181680</v>
      </c>
      <c r="H11" s="100">
        <f t="shared" si="0"/>
        <v>181680</v>
      </c>
      <c r="I11" s="100">
        <f t="shared" si="0"/>
        <v>181680</v>
      </c>
    </row>
    <row r="12" spans="1:9" x14ac:dyDescent="0.25">
      <c r="A12" s="300">
        <v>32</v>
      </c>
      <c r="B12" s="301"/>
      <c r="C12" s="302"/>
      <c r="D12" s="191" t="s">
        <v>22</v>
      </c>
      <c r="E12" s="70">
        <v>96019</v>
      </c>
      <c r="F12" s="100">
        <v>192640</v>
      </c>
      <c r="G12" s="100">
        <v>181680</v>
      </c>
      <c r="H12" s="100">
        <v>181680</v>
      </c>
      <c r="I12" s="236">
        <v>181680</v>
      </c>
    </row>
    <row r="13" spans="1:9" ht="21.75" customHeight="1" x14ac:dyDescent="0.25">
      <c r="A13" s="294" t="s">
        <v>93</v>
      </c>
      <c r="B13" s="295"/>
      <c r="C13" s="296"/>
      <c r="D13" s="243" t="s">
        <v>94</v>
      </c>
      <c r="E13" s="229">
        <f t="shared" ref="E13:I14" si="1">E14</f>
        <v>627448.87</v>
      </c>
      <c r="F13" s="229">
        <f t="shared" si="1"/>
        <v>1660000</v>
      </c>
      <c r="G13" s="81">
        <f t="shared" si="1"/>
        <v>1828100</v>
      </c>
      <c r="H13" s="81">
        <f t="shared" si="1"/>
        <v>1828100</v>
      </c>
      <c r="I13" s="81">
        <f t="shared" si="1"/>
        <v>1828100</v>
      </c>
    </row>
    <row r="14" spans="1:9" ht="15" customHeight="1" x14ac:dyDescent="0.25">
      <c r="A14" s="318" t="s">
        <v>95</v>
      </c>
      <c r="B14" s="319"/>
      <c r="C14" s="320"/>
      <c r="D14" s="253" t="s">
        <v>96</v>
      </c>
      <c r="E14" s="70">
        <f t="shared" si="1"/>
        <v>627448.87</v>
      </c>
      <c r="F14" s="70">
        <f t="shared" si="1"/>
        <v>1660000</v>
      </c>
      <c r="G14" s="254">
        <f t="shared" si="1"/>
        <v>1828100</v>
      </c>
      <c r="H14" s="254">
        <f t="shared" si="1"/>
        <v>1828100</v>
      </c>
      <c r="I14" s="254">
        <f t="shared" si="1"/>
        <v>1828100</v>
      </c>
    </row>
    <row r="15" spans="1:9" ht="15" customHeight="1" x14ac:dyDescent="0.25">
      <c r="A15" s="255">
        <v>3</v>
      </c>
      <c r="B15" s="256"/>
      <c r="C15" s="253"/>
      <c r="D15" s="191" t="s">
        <v>11</v>
      </c>
      <c r="E15" s="70">
        <f>E16+E17</f>
        <v>627448.87</v>
      </c>
      <c r="F15" s="70">
        <f>F16+F17</f>
        <v>1660000</v>
      </c>
      <c r="G15" s="100">
        <f>G16+G17</f>
        <v>1828100</v>
      </c>
      <c r="H15" s="100">
        <f>H16+H17</f>
        <v>1828100</v>
      </c>
      <c r="I15" s="100">
        <f>I16+I17</f>
        <v>1828100</v>
      </c>
    </row>
    <row r="16" spans="1:9" ht="15" customHeight="1" x14ac:dyDescent="0.25">
      <c r="A16" s="257">
        <v>31</v>
      </c>
      <c r="B16" s="256"/>
      <c r="C16" s="253"/>
      <c r="D16" s="191" t="s">
        <v>12</v>
      </c>
      <c r="E16" s="70">
        <v>612598.14</v>
      </c>
      <c r="F16" s="100">
        <v>1624000</v>
      </c>
      <c r="G16" s="71">
        <v>1773000</v>
      </c>
      <c r="H16" s="100">
        <v>1773000</v>
      </c>
      <c r="I16" s="100">
        <v>1773000</v>
      </c>
    </row>
    <row r="17" spans="1:9" ht="15" customHeight="1" x14ac:dyDescent="0.25">
      <c r="A17" s="257">
        <v>32</v>
      </c>
      <c r="B17" s="256"/>
      <c r="C17" s="253"/>
      <c r="D17" s="191" t="s">
        <v>22</v>
      </c>
      <c r="E17" s="70">
        <v>14850.73</v>
      </c>
      <c r="F17" s="100">
        <v>36000</v>
      </c>
      <c r="G17" s="71">
        <v>55100</v>
      </c>
      <c r="H17" s="100">
        <v>55100</v>
      </c>
      <c r="I17" s="100">
        <v>55100</v>
      </c>
    </row>
    <row r="18" spans="1:9" ht="24" customHeight="1" x14ac:dyDescent="0.25">
      <c r="A18" s="294" t="s">
        <v>97</v>
      </c>
      <c r="B18" s="295"/>
      <c r="C18" s="296"/>
      <c r="D18" s="243" t="s">
        <v>98</v>
      </c>
      <c r="E18" s="229">
        <f t="shared" ref="E18:I20" si="2">E19</f>
        <v>0</v>
      </c>
      <c r="F18" s="229">
        <f t="shared" si="2"/>
        <v>670</v>
      </c>
      <c r="G18" s="81">
        <f t="shared" si="2"/>
        <v>670</v>
      </c>
      <c r="H18" s="81">
        <f t="shared" si="2"/>
        <v>670</v>
      </c>
      <c r="I18" s="81">
        <f t="shared" si="2"/>
        <v>670</v>
      </c>
    </row>
    <row r="19" spans="1:9" ht="15" customHeight="1" x14ac:dyDescent="0.25">
      <c r="A19" s="297" t="s">
        <v>92</v>
      </c>
      <c r="B19" s="298"/>
      <c r="C19" s="299"/>
      <c r="D19" s="242" t="s">
        <v>99</v>
      </c>
      <c r="E19" s="229">
        <f t="shared" si="2"/>
        <v>0</v>
      </c>
      <c r="F19" s="229">
        <f t="shared" si="2"/>
        <v>670</v>
      </c>
      <c r="G19" s="252">
        <f t="shared" si="2"/>
        <v>670</v>
      </c>
      <c r="H19" s="252">
        <f t="shared" si="2"/>
        <v>670</v>
      </c>
      <c r="I19" s="252">
        <f t="shared" si="2"/>
        <v>670</v>
      </c>
    </row>
    <row r="20" spans="1:9" x14ac:dyDescent="0.25">
      <c r="A20" s="309">
        <v>4</v>
      </c>
      <c r="B20" s="310"/>
      <c r="C20" s="311"/>
      <c r="D20" s="191" t="s">
        <v>13</v>
      </c>
      <c r="E20" s="70">
        <f t="shared" si="2"/>
        <v>0</v>
      </c>
      <c r="F20" s="100">
        <f t="shared" si="2"/>
        <v>670</v>
      </c>
      <c r="G20" s="100">
        <f t="shared" si="2"/>
        <v>670</v>
      </c>
      <c r="H20" s="100">
        <f t="shared" si="2"/>
        <v>670</v>
      </c>
      <c r="I20" s="100">
        <f t="shared" si="2"/>
        <v>670</v>
      </c>
    </row>
    <row r="21" spans="1:9" ht="25.5" x14ac:dyDescent="0.25">
      <c r="A21" s="300">
        <v>42</v>
      </c>
      <c r="B21" s="301"/>
      <c r="C21" s="302"/>
      <c r="D21" s="191" t="s">
        <v>27</v>
      </c>
      <c r="E21" s="70"/>
      <c r="F21" s="100">
        <v>670</v>
      </c>
      <c r="G21" s="100">
        <v>670</v>
      </c>
      <c r="H21" s="100">
        <v>670</v>
      </c>
      <c r="I21" s="236">
        <v>670</v>
      </c>
    </row>
    <row r="22" spans="1:9" ht="23.25" customHeight="1" x14ac:dyDescent="0.25">
      <c r="A22" s="294" t="s">
        <v>100</v>
      </c>
      <c r="B22" s="295"/>
      <c r="C22" s="296"/>
      <c r="D22" s="243" t="s">
        <v>101</v>
      </c>
      <c r="E22" s="229">
        <f>E23+E39+E104+E113</f>
        <v>177862.62</v>
      </c>
      <c r="F22" s="229">
        <f>F23+F39+F104+F113</f>
        <v>562030.28</v>
      </c>
      <c r="G22" s="81">
        <f>G23+G39+G104+G113</f>
        <v>648570</v>
      </c>
      <c r="H22" s="81">
        <f>H23+H39+H104+H113</f>
        <v>648570</v>
      </c>
      <c r="I22" s="81">
        <f>I23+I39+I104+I113</f>
        <v>648570</v>
      </c>
    </row>
    <row r="23" spans="1:9" x14ac:dyDescent="0.25">
      <c r="A23" s="294" t="s">
        <v>102</v>
      </c>
      <c r="B23" s="295"/>
      <c r="C23" s="296"/>
      <c r="D23" s="258" t="s">
        <v>103</v>
      </c>
      <c r="E23" s="229">
        <f>E24+E28+E35</f>
        <v>85370.189999999988</v>
      </c>
      <c r="F23" s="229">
        <f>F24+F28+F35</f>
        <v>240110</v>
      </c>
      <c r="G23" s="81">
        <f>G24+G28+G35</f>
        <v>314300</v>
      </c>
      <c r="H23" s="81">
        <f>H24+H28+H35</f>
        <v>315300</v>
      </c>
      <c r="I23" s="81">
        <f>I24+I28+I35</f>
        <v>315300</v>
      </c>
    </row>
    <row r="24" spans="1:9" x14ac:dyDescent="0.25">
      <c r="A24" s="297" t="s">
        <v>104</v>
      </c>
      <c r="B24" s="298"/>
      <c r="C24" s="299"/>
      <c r="D24" s="242" t="s">
        <v>105</v>
      </c>
      <c r="E24" s="229">
        <f>E25</f>
        <v>63659</v>
      </c>
      <c r="F24" s="229">
        <f>F25</f>
        <v>120600</v>
      </c>
      <c r="G24" s="252">
        <f>G25</f>
        <v>166000</v>
      </c>
      <c r="H24" s="252">
        <f>H25</f>
        <v>166000</v>
      </c>
      <c r="I24" s="252">
        <f>I25</f>
        <v>166000</v>
      </c>
    </row>
    <row r="25" spans="1:9" x14ac:dyDescent="0.25">
      <c r="A25" s="309">
        <v>3</v>
      </c>
      <c r="B25" s="310"/>
      <c r="C25" s="311"/>
      <c r="D25" s="191" t="s">
        <v>11</v>
      </c>
      <c r="E25" s="70">
        <f>E26+E27</f>
        <v>63659</v>
      </c>
      <c r="F25" s="70">
        <f>F26+F27</f>
        <v>120600</v>
      </c>
      <c r="G25" s="100">
        <f>G26+G27</f>
        <v>166000</v>
      </c>
      <c r="H25" s="100">
        <f>H26+H27</f>
        <v>166000</v>
      </c>
      <c r="I25" s="100">
        <f>I26+I27</f>
        <v>166000</v>
      </c>
    </row>
    <row r="26" spans="1:9" x14ac:dyDescent="0.25">
      <c r="A26" s="300">
        <v>31</v>
      </c>
      <c r="B26" s="301"/>
      <c r="C26" s="302"/>
      <c r="D26" s="191" t="s">
        <v>12</v>
      </c>
      <c r="E26" s="70">
        <v>62683</v>
      </c>
      <c r="F26" s="100">
        <v>119250</v>
      </c>
      <c r="G26" s="100">
        <v>164000</v>
      </c>
      <c r="H26" s="100">
        <v>164000</v>
      </c>
      <c r="I26" s="236">
        <v>164000</v>
      </c>
    </row>
    <row r="27" spans="1:9" x14ac:dyDescent="0.25">
      <c r="A27" s="300">
        <v>32</v>
      </c>
      <c r="B27" s="301"/>
      <c r="C27" s="302"/>
      <c r="D27" s="191" t="s">
        <v>22</v>
      </c>
      <c r="E27" s="70">
        <v>976</v>
      </c>
      <c r="F27" s="100">
        <v>1350</v>
      </c>
      <c r="G27" s="100">
        <v>2000</v>
      </c>
      <c r="H27" s="100">
        <v>2000</v>
      </c>
      <c r="I27" s="236">
        <v>2000</v>
      </c>
    </row>
    <row r="28" spans="1:9" x14ac:dyDescent="0.25">
      <c r="A28" s="297" t="s">
        <v>106</v>
      </c>
      <c r="B28" s="298"/>
      <c r="C28" s="299"/>
      <c r="D28" s="259" t="s">
        <v>107</v>
      </c>
      <c r="E28" s="229">
        <f>E29+E33</f>
        <v>21316.989999999998</v>
      </c>
      <c r="F28" s="229">
        <f>F29+F33</f>
        <v>117610</v>
      </c>
      <c r="G28" s="252">
        <f>G29+G33</f>
        <v>143300</v>
      </c>
      <c r="H28" s="252">
        <f>H29+H33</f>
        <v>144300</v>
      </c>
      <c r="I28" s="252">
        <f>I29+I33</f>
        <v>144300</v>
      </c>
    </row>
    <row r="29" spans="1:9" x14ac:dyDescent="0.25">
      <c r="A29" s="309">
        <v>3</v>
      </c>
      <c r="B29" s="310"/>
      <c r="C29" s="311"/>
      <c r="D29" s="191" t="s">
        <v>11</v>
      </c>
      <c r="E29" s="70">
        <f>E30+E31+E32</f>
        <v>20935.98</v>
      </c>
      <c r="F29" s="70">
        <f>F30+F31+F32</f>
        <v>111330</v>
      </c>
      <c r="G29" s="100">
        <f>G30+G31+G32</f>
        <v>138500</v>
      </c>
      <c r="H29" s="100">
        <f>H30+H31+H32</f>
        <v>139500</v>
      </c>
      <c r="I29" s="100">
        <f>I30+I31+I32</f>
        <v>139500</v>
      </c>
    </row>
    <row r="30" spans="1:9" x14ac:dyDescent="0.25">
      <c r="A30" s="300">
        <v>31</v>
      </c>
      <c r="B30" s="301"/>
      <c r="C30" s="302"/>
      <c r="D30" s="191" t="s">
        <v>12</v>
      </c>
      <c r="E30" s="70">
        <v>8811.74</v>
      </c>
      <c r="F30" s="100">
        <v>30000</v>
      </c>
      <c r="G30" s="100">
        <v>50500</v>
      </c>
      <c r="H30" s="100">
        <v>50500</v>
      </c>
      <c r="I30" s="236">
        <v>50500</v>
      </c>
    </row>
    <row r="31" spans="1:9" x14ac:dyDescent="0.25">
      <c r="A31" s="300">
        <v>32</v>
      </c>
      <c r="B31" s="301"/>
      <c r="C31" s="302"/>
      <c r="D31" s="191" t="s">
        <v>22</v>
      </c>
      <c r="E31" s="70">
        <v>12124.24</v>
      </c>
      <c r="F31" s="100">
        <v>81230</v>
      </c>
      <c r="G31" s="100">
        <v>87900</v>
      </c>
      <c r="H31" s="71">
        <v>88900</v>
      </c>
      <c r="I31" s="260">
        <v>88900</v>
      </c>
    </row>
    <row r="32" spans="1:9" x14ac:dyDescent="0.25">
      <c r="A32" s="118">
        <v>34</v>
      </c>
      <c r="B32" s="119"/>
      <c r="C32" s="120"/>
      <c r="D32" s="191" t="s">
        <v>66</v>
      </c>
      <c r="E32" s="70"/>
      <c r="F32" s="100">
        <v>100</v>
      </c>
      <c r="G32" s="100">
        <v>100</v>
      </c>
      <c r="H32" s="100">
        <v>100</v>
      </c>
      <c r="I32" s="236">
        <v>100</v>
      </c>
    </row>
    <row r="33" spans="1:9" x14ac:dyDescent="0.25">
      <c r="A33" s="261">
        <v>4</v>
      </c>
      <c r="B33" s="119"/>
      <c r="C33" s="120"/>
      <c r="D33" s="191" t="s">
        <v>13</v>
      </c>
      <c r="E33" s="70">
        <f>E34</f>
        <v>381.01</v>
      </c>
      <c r="F33" s="70">
        <f>F34</f>
        <v>6280</v>
      </c>
      <c r="G33" s="100">
        <f>G34</f>
        <v>4800</v>
      </c>
      <c r="H33" s="100">
        <f>H34</f>
        <v>4800</v>
      </c>
      <c r="I33" s="100">
        <f>I34</f>
        <v>4800</v>
      </c>
    </row>
    <row r="34" spans="1:9" ht="25.5" x14ac:dyDescent="0.25">
      <c r="A34" s="118">
        <v>42</v>
      </c>
      <c r="B34" s="119"/>
      <c r="C34" s="120"/>
      <c r="D34" s="191" t="s">
        <v>27</v>
      </c>
      <c r="E34" s="70">
        <v>381.01</v>
      </c>
      <c r="F34" s="100">
        <v>6280</v>
      </c>
      <c r="G34" s="100">
        <v>4800</v>
      </c>
      <c r="H34" s="100">
        <v>4800</v>
      </c>
      <c r="I34" s="236">
        <v>4800</v>
      </c>
    </row>
    <row r="35" spans="1:9" x14ac:dyDescent="0.25">
      <c r="A35" s="297" t="s">
        <v>108</v>
      </c>
      <c r="B35" s="298"/>
      <c r="C35" s="299"/>
      <c r="D35" s="242" t="s">
        <v>129</v>
      </c>
      <c r="E35" s="229">
        <f>E36</f>
        <v>394.2</v>
      </c>
      <c r="F35" s="229">
        <f>F36</f>
        <v>1900</v>
      </c>
      <c r="G35" s="252">
        <f>G36</f>
        <v>5000</v>
      </c>
      <c r="H35" s="252">
        <f>H36</f>
        <v>5000</v>
      </c>
      <c r="I35" s="252">
        <f>I36</f>
        <v>5000</v>
      </c>
    </row>
    <row r="36" spans="1:9" x14ac:dyDescent="0.25">
      <c r="A36" s="261">
        <v>3</v>
      </c>
      <c r="B36" s="119"/>
      <c r="C36" s="120"/>
      <c r="D36" s="191" t="s">
        <v>11</v>
      </c>
      <c r="E36" s="70">
        <f>E37+E38</f>
        <v>394.2</v>
      </c>
      <c r="F36" s="70">
        <f>F37+F38</f>
        <v>1900</v>
      </c>
      <c r="G36" s="100">
        <f>G37+G38</f>
        <v>5000</v>
      </c>
      <c r="H36" s="100">
        <f>H37+H38</f>
        <v>5000</v>
      </c>
      <c r="I36" s="100">
        <f>I37+I38</f>
        <v>5000</v>
      </c>
    </row>
    <row r="37" spans="1:9" x14ac:dyDescent="0.25">
      <c r="A37" s="118">
        <v>31</v>
      </c>
      <c r="B37" s="119"/>
      <c r="C37" s="120"/>
      <c r="D37" s="191" t="s">
        <v>12</v>
      </c>
      <c r="E37" s="70">
        <v>394.2</v>
      </c>
      <c r="F37" s="100">
        <v>1700</v>
      </c>
      <c r="G37" s="71">
        <v>5000</v>
      </c>
      <c r="H37" s="100">
        <v>5000</v>
      </c>
      <c r="I37" s="236">
        <v>5000</v>
      </c>
    </row>
    <row r="38" spans="1:9" x14ac:dyDescent="0.25">
      <c r="A38" s="118">
        <v>32</v>
      </c>
      <c r="B38" s="119"/>
      <c r="C38" s="120"/>
      <c r="D38" s="191" t="s">
        <v>22</v>
      </c>
      <c r="E38" s="70">
        <v>0</v>
      </c>
      <c r="F38" s="100">
        <v>200</v>
      </c>
      <c r="G38" s="71">
        <v>0</v>
      </c>
      <c r="H38" s="100">
        <v>0</v>
      </c>
      <c r="I38" s="236">
        <v>0</v>
      </c>
    </row>
    <row r="39" spans="1:9" x14ac:dyDescent="0.25">
      <c r="A39" s="294" t="s">
        <v>109</v>
      </c>
      <c r="B39" s="295"/>
      <c r="C39" s="296"/>
      <c r="D39" s="258" t="s">
        <v>110</v>
      </c>
      <c r="E39" s="229">
        <f>E40+E44+E46+E53+E59+E69+E72+E75+E79+E85+E88+E91+E96+E99</f>
        <v>62237.240000000005</v>
      </c>
      <c r="F39" s="229">
        <f>F40+F44+F46+F53+F59+F69+F72+F79+F85+F88+F91+F96+F99</f>
        <v>223420.28000000003</v>
      </c>
      <c r="G39" s="81">
        <f>G40+G44+G46+G53+G59+G69+G72+G79+G85+G88+G91+G96+G99</f>
        <v>196270</v>
      </c>
      <c r="H39" s="81">
        <f>H40+H44+H46+H53+H59+H69+H72+H79+H85+H88+H91+H96+H99</f>
        <v>195270</v>
      </c>
      <c r="I39" s="81">
        <f>I40+I44+I46+I53+I59+I69+I72+I79+I85+I88+I91+I96+I99</f>
        <v>195270</v>
      </c>
    </row>
    <row r="40" spans="1:9" x14ac:dyDescent="0.25">
      <c r="A40" s="297" t="s">
        <v>104</v>
      </c>
      <c r="B40" s="298"/>
      <c r="C40" s="299"/>
      <c r="D40" s="242" t="s">
        <v>105</v>
      </c>
      <c r="E40" s="229">
        <f>E41</f>
        <v>2381</v>
      </c>
      <c r="F40" s="229">
        <f>F41</f>
        <v>5500</v>
      </c>
      <c r="G40" s="252">
        <f>G41</f>
        <v>4700</v>
      </c>
      <c r="H40" s="252">
        <f>H41</f>
        <v>4700</v>
      </c>
      <c r="I40" s="252">
        <f>I41</f>
        <v>4700</v>
      </c>
    </row>
    <row r="41" spans="1:9" x14ac:dyDescent="0.25">
      <c r="A41" s="255">
        <v>3</v>
      </c>
      <c r="B41" s="256"/>
      <c r="C41" s="253"/>
      <c r="D41" s="191" t="s">
        <v>11</v>
      </c>
      <c r="E41" s="70">
        <f>E42+E43</f>
        <v>2381</v>
      </c>
      <c r="F41" s="70">
        <f>F42+F43</f>
        <v>5500</v>
      </c>
      <c r="G41" s="71">
        <f>G42+G43</f>
        <v>4700</v>
      </c>
      <c r="H41" s="71">
        <f>H42+H43</f>
        <v>4700</v>
      </c>
      <c r="I41" s="71">
        <f>I42+I43</f>
        <v>4700</v>
      </c>
    </row>
    <row r="42" spans="1:9" x14ac:dyDescent="0.25">
      <c r="A42" s="300">
        <v>31</v>
      </c>
      <c r="B42" s="301"/>
      <c r="C42" s="302"/>
      <c r="D42" s="191" t="s">
        <v>12</v>
      </c>
      <c r="E42" s="70">
        <v>1381</v>
      </c>
      <c r="F42" s="100">
        <v>5000</v>
      </c>
      <c r="G42" s="71">
        <v>3300</v>
      </c>
      <c r="H42" s="100">
        <v>3300</v>
      </c>
      <c r="I42" s="236">
        <v>3300</v>
      </c>
    </row>
    <row r="43" spans="1:9" x14ac:dyDescent="0.25">
      <c r="A43" s="300">
        <v>32</v>
      </c>
      <c r="B43" s="301"/>
      <c r="C43" s="302"/>
      <c r="D43" s="191" t="s">
        <v>22</v>
      </c>
      <c r="E43" s="70">
        <v>1000</v>
      </c>
      <c r="F43" s="100">
        <v>500</v>
      </c>
      <c r="G43" s="100">
        <v>1400</v>
      </c>
      <c r="H43" s="100">
        <v>1400</v>
      </c>
      <c r="I43" s="236">
        <v>1400</v>
      </c>
    </row>
    <row r="44" spans="1:9" x14ac:dyDescent="0.25">
      <c r="A44" s="297" t="s">
        <v>111</v>
      </c>
      <c r="B44" s="298"/>
      <c r="C44" s="299"/>
      <c r="D44" s="242" t="s">
        <v>130</v>
      </c>
      <c r="E44" s="229">
        <f>E45</f>
        <v>0</v>
      </c>
      <c r="F44" s="229">
        <f>F45</f>
        <v>10000</v>
      </c>
      <c r="G44" s="252">
        <f>G45</f>
        <v>12000</v>
      </c>
      <c r="H44" s="252">
        <f>H45</f>
        <v>12000</v>
      </c>
      <c r="I44" s="252">
        <f>I45</f>
        <v>12000</v>
      </c>
    </row>
    <row r="45" spans="1:9" x14ac:dyDescent="0.25">
      <c r="A45" s="300">
        <v>32</v>
      </c>
      <c r="B45" s="301"/>
      <c r="C45" s="302"/>
      <c r="D45" s="191" t="s">
        <v>22</v>
      </c>
      <c r="E45" s="70"/>
      <c r="F45" s="100">
        <v>10000</v>
      </c>
      <c r="G45" s="100">
        <v>12000</v>
      </c>
      <c r="H45" s="100">
        <v>12000</v>
      </c>
      <c r="I45" s="100">
        <v>12000</v>
      </c>
    </row>
    <row r="46" spans="1:9" x14ac:dyDescent="0.25">
      <c r="A46" s="297" t="s">
        <v>106</v>
      </c>
      <c r="B46" s="298"/>
      <c r="C46" s="299"/>
      <c r="D46" s="259" t="s">
        <v>107</v>
      </c>
      <c r="E46" s="229">
        <f>E47+E50</f>
        <v>5036.01</v>
      </c>
      <c r="F46" s="229">
        <f>F47+F50</f>
        <v>5240</v>
      </c>
      <c r="G46" s="229">
        <f>G47+G50</f>
        <v>0</v>
      </c>
      <c r="H46" s="229">
        <f>H47+H50</f>
        <v>0</v>
      </c>
      <c r="I46" s="229">
        <f>I47+I50</f>
        <v>0</v>
      </c>
    </row>
    <row r="47" spans="1:9" x14ac:dyDescent="0.25">
      <c r="A47" s="255">
        <v>3</v>
      </c>
      <c r="B47" s="256"/>
      <c r="C47" s="253"/>
      <c r="D47" s="191" t="s">
        <v>11</v>
      </c>
      <c r="E47" s="70">
        <f>E48+E49</f>
        <v>4761.01</v>
      </c>
      <c r="F47" s="70">
        <f>F48+F49</f>
        <v>5240</v>
      </c>
      <c r="G47" s="71">
        <f>G48+G52</f>
        <v>0</v>
      </c>
      <c r="H47" s="71">
        <f>H48+H52</f>
        <v>0</v>
      </c>
      <c r="I47" s="71">
        <f>I48+I52</f>
        <v>0</v>
      </c>
    </row>
    <row r="48" spans="1:9" x14ac:dyDescent="0.25">
      <c r="A48" s="300">
        <v>31</v>
      </c>
      <c r="B48" s="301"/>
      <c r="C48" s="302"/>
      <c r="D48" s="191" t="s">
        <v>12</v>
      </c>
      <c r="E48" s="70">
        <v>0</v>
      </c>
      <c r="F48" s="100">
        <v>240</v>
      </c>
      <c r="G48" s="71">
        <v>0</v>
      </c>
      <c r="H48" s="100">
        <v>0</v>
      </c>
      <c r="I48" s="236">
        <v>0</v>
      </c>
    </row>
    <row r="49" spans="1:9" s="95" customFormat="1" x14ac:dyDescent="0.25">
      <c r="A49" s="118">
        <v>32</v>
      </c>
      <c r="B49" s="119"/>
      <c r="C49" s="120"/>
      <c r="D49" s="191" t="s">
        <v>22</v>
      </c>
      <c r="E49" s="70">
        <v>4761.01</v>
      </c>
      <c r="F49" s="100">
        <v>5000</v>
      </c>
      <c r="G49" s="100">
        <v>0</v>
      </c>
      <c r="H49" s="100">
        <v>0</v>
      </c>
      <c r="I49" s="236">
        <v>0</v>
      </c>
    </row>
    <row r="50" spans="1:9" s="95" customFormat="1" x14ac:dyDescent="0.25">
      <c r="A50" s="261">
        <v>4</v>
      </c>
      <c r="B50" s="119"/>
      <c r="C50" s="120"/>
      <c r="D50" s="191" t="s">
        <v>13</v>
      </c>
      <c r="E50" s="70">
        <f>E51+E52</f>
        <v>275</v>
      </c>
      <c r="F50" s="70">
        <f>F51+F52</f>
        <v>0</v>
      </c>
      <c r="G50" s="70">
        <f>G51+G52</f>
        <v>0</v>
      </c>
      <c r="H50" s="70">
        <f>H51+H52</f>
        <v>0</v>
      </c>
      <c r="I50" s="70">
        <f>I51+I52</f>
        <v>0</v>
      </c>
    </row>
    <row r="51" spans="1:9" s="95" customFormat="1" x14ac:dyDescent="0.25">
      <c r="A51" s="118">
        <v>41</v>
      </c>
      <c r="B51" s="119"/>
      <c r="C51" s="120"/>
      <c r="D51" s="191" t="s">
        <v>112</v>
      </c>
      <c r="E51" s="70">
        <v>275</v>
      </c>
      <c r="F51" s="100">
        <v>0</v>
      </c>
      <c r="G51" s="100"/>
      <c r="H51" s="100">
        <v>0</v>
      </c>
      <c r="I51" s="236">
        <v>0</v>
      </c>
    </row>
    <row r="52" spans="1:9" ht="25.5" x14ac:dyDescent="0.25">
      <c r="A52" s="300">
        <v>42</v>
      </c>
      <c r="B52" s="301"/>
      <c r="C52" s="302"/>
      <c r="D52" s="191" t="s">
        <v>27</v>
      </c>
      <c r="E52" s="70"/>
      <c r="F52" s="100">
        <v>0</v>
      </c>
      <c r="G52" s="100">
        <v>0</v>
      </c>
      <c r="H52" s="100">
        <v>0</v>
      </c>
      <c r="I52" s="236">
        <v>0</v>
      </c>
    </row>
    <row r="53" spans="1:9" ht="37.5" customHeight="1" x14ac:dyDescent="0.25">
      <c r="A53" s="303" t="s">
        <v>132</v>
      </c>
      <c r="B53" s="304"/>
      <c r="C53" s="305"/>
      <c r="D53" s="262" t="s">
        <v>133</v>
      </c>
      <c r="E53" s="263">
        <f>E54+E57</f>
        <v>2928.24</v>
      </c>
      <c r="F53" s="263">
        <f>F54+F57</f>
        <v>25906.880000000001</v>
      </c>
      <c r="G53" s="264">
        <f>G54+G57</f>
        <v>1000</v>
      </c>
      <c r="H53" s="264">
        <f>H54+H57</f>
        <v>0</v>
      </c>
      <c r="I53" s="264">
        <f>I54+I57</f>
        <v>0</v>
      </c>
    </row>
    <row r="54" spans="1:9" s="93" customFormat="1" ht="15.75" customHeight="1" x14ac:dyDescent="0.25">
      <c r="A54" s="306">
        <v>3</v>
      </c>
      <c r="B54" s="307"/>
      <c r="C54" s="308"/>
      <c r="D54" s="265" t="s">
        <v>11</v>
      </c>
      <c r="E54" s="70">
        <f>E55+E56</f>
        <v>1609.39</v>
      </c>
      <c r="F54" s="70">
        <f>F55+F56</f>
        <v>8247.93</v>
      </c>
      <c r="G54" s="100">
        <f>G55+G56</f>
        <v>1000</v>
      </c>
      <c r="H54" s="100">
        <f>H55+H56</f>
        <v>0</v>
      </c>
      <c r="I54" s="100">
        <f>I55+I56</f>
        <v>0</v>
      </c>
    </row>
    <row r="55" spans="1:9" x14ac:dyDescent="0.25">
      <c r="A55" s="118">
        <v>31</v>
      </c>
      <c r="B55" s="119"/>
      <c r="C55" s="120"/>
      <c r="D55" s="191" t="s">
        <v>12</v>
      </c>
      <c r="E55" s="70"/>
      <c r="F55" s="100">
        <v>2600</v>
      </c>
      <c r="G55" s="100">
        <v>500</v>
      </c>
      <c r="H55" s="100">
        <v>0</v>
      </c>
      <c r="I55" s="236">
        <v>0</v>
      </c>
    </row>
    <row r="56" spans="1:9" x14ac:dyDescent="0.25">
      <c r="A56" s="118">
        <v>32</v>
      </c>
      <c r="B56" s="119"/>
      <c r="C56" s="120"/>
      <c r="D56" s="191" t="s">
        <v>22</v>
      </c>
      <c r="E56" s="70">
        <v>1609.39</v>
      </c>
      <c r="F56" s="100">
        <v>5647.93</v>
      </c>
      <c r="G56" s="100">
        <v>500</v>
      </c>
      <c r="H56" s="100">
        <v>0</v>
      </c>
      <c r="I56" s="236">
        <v>0</v>
      </c>
    </row>
    <row r="57" spans="1:9" s="93" customFormat="1" x14ac:dyDescent="0.25">
      <c r="A57" s="261">
        <v>4</v>
      </c>
      <c r="B57" s="119"/>
      <c r="C57" s="120"/>
      <c r="D57" s="191" t="s">
        <v>13</v>
      </c>
      <c r="E57" s="70">
        <f>E58</f>
        <v>1318.85</v>
      </c>
      <c r="F57" s="70">
        <f>F58</f>
        <v>17658.95</v>
      </c>
      <c r="G57" s="100">
        <f>G58</f>
        <v>0</v>
      </c>
      <c r="H57" s="100">
        <f>H58</f>
        <v>0</v>
      </c>
      <c r="I57" s="100">
        <f>I58</f>
        <v>0</v>
      </c>
    </row>
    <row r="58" spans="1:9" s="93" customFormat="1" ht="25.5" x14ac:dyDescent="0.25">
      <c r="A58" s="118">
        <v>42</v>
      </c>
      <c r="B58" s="119"/>
      <c r="C58" s="120"/>
      <c r="D58" s="191" t="s">
        <v>27</v>
      </c>
      <c r="E58" s="70">
        <v>1318.85</v>
      </c>
      <c r="F58" s="100">
        <v>17658.95</v>
      </c>
      <c r="G58" s="100">
        <v>0</v>
      </c>
      <c r="H58" s="100">
        <v>0</v>
      </c>
      <c r="I58" s="100">
        <v>0</v>
      </c>
    </row>
    <row r="59" spans="1:9" x14ac:dyDescent="0.25">
      <c r="A59" s="297" t="s">
        <v>95</v>
      </c>
      <c r="B59" s="298"/>
      <c r="C59" s="299"/>
      <c r="D59" s="242" t="s">
        <v>96</v>
      </c>
      <c r="E59" s="229">
        <f>E60+E66</f>
        <v>40688.410000000003</v>
      </c>
      <c r="F59" s="229">
        <f>F60+F66</f>
        <v>162530</v>
      </c>
      <c r="G59" s="252">
        <f>G60+G66</f>
        <v>161900</v>
      </c>
      <c r="H59" s="252">
        <f>H60+H66</f>
        <v>161900</v>
      </c>
      <c r="I59" s="252">
        <f>I60+I66</f>
        <v>161900</v>
      </c>
    </row>
    <row r="60" spans="1:9" x14ac:dyDescent="0.25">
      <c r="A60" s="255">
        <v>3</v>
      </c>
      <c r="B60" s="256"/>
      <c r="C60" s="253"/>
      <c r="D60" s="191" t="s">
        <v>11</v>
      </c>
      <c r="E60" s="70">
        <f>SUM(E61:E65)</f>
        <v>40688.410000000003</v>
      </c>
      <c r="F60" s="70">
        <f>SUM(F61:F65)</f>
        <v>155930</v>
      </c>
      <c r="G60" s="100">
        <f>SUM(G61:G65)</f>
        <v>155300</v>
      </c>
      <c r="H60" s="100">
        <f>SUM(H61:H65)</f>
        <v>155300</v>
      </c>
      <c r="I60" s="100">
        <f>SUM(I61:I65)</f>
        <v>155300</v>
      </c>
    </row>
    <row r="61" spans="1:9" x14ac:dyDescent="0.25">
      <c r="A61" s="118">
        <v>31</v>
      </c>
      <c r="B61" s="119"/>
      <c r="C61" s="120"/>
      <c r="D61" s="191" t="s">
        <v>12</v>
      </c>
      <c r="E61" s="70">
        <v>1160.05</v>
      </c>
      <c r="F61" s="100">
        <v>1200</v>
      </c>
      <c r="G61" s="266">
        <v>1200</v>
      </c>
      <c r="H61" s="100">
        <v>1200</v>
      </c>
      <c r="I61" s="236">
        <v>1200</v>
      </c>
    </row>
    <row r="62" spans="1:9" x14ac:dyDescent="0.25">
      <c r="A62" s="118">
        <v>32</v>
      </c>
      <c r="B62" s="119"/>
      <c r="C62" s="120"/>
      <c r="D62" s="191" t="s">
        <v>22</v>
      </c>
      <c r="E62" s="70">
        <v>38389.629999999997</v>
      </c>
      <c r="F62" s="100">
        <v>123480</v>
      </c>
      <c r="G62" s="100">
        <v>123250</v>
      </c>
      <c r="H62" s="100">
        <v>123250</v>
      </c>
      <c r="I62" s="236">
        <v>123250</v>
      </c>
    </row>
    <row r="63" spans="1:9" x14ac:dyDescent="0.25">
      <c r="A63" s="118">
        <v>34</v>
      </c>
      <c r="B63" s="119"/>
      <c r="C63" s="120"/>
      <c r="D63" s="191" t="s">
        <v>66</v>
      </c>
      <c r="E63" s="70"/>
      <c r="F63" s="100">
        <v>50</v>
      </c>
      <c r="G63" s="100">
        <v>50</v>
      </c>
      <c r="H63" s="100">
        <v>50</v>
      </c>
      <c r="I63" s="236">
        <v>50</v>
      </c>
    </row>
    <row r="64" spans="1:9" ht="25.5" x14ac:dyDescent="0.25">
      <c r="A64" s="118">
        <v>37</v>
      </c>
      <c r="B64" s="119"/>
      <c r="C64" s="120"/>
      <c r="D64" s="117" t="s">
        <v>67</v>
      </c>
      <c r="E64" s="100">
        <v>9.57</v>
      </c>
      <c r="F64" s="100">
        <v>30000</v>
      </c>
      <c r="G64" s="100">
        <v>30000</v>
      </c>
      <c r="H64" s="100">
        <v>30000</v>
      </c>
      <c r="I64" s="236">
        <v>30000</v>
      </c>
    </row>
    <row r="65" spans="1:9" x14ac:dyDescent="0.25">
      <c r="A65" s="118">
        <v>38</v>
      </c>
      <c r="B65" s="119"/>
      <c r="C65" s="120"/>
      <c r="D65" s="191" t="s">
        <v>68</v>
      </c>
      <c r="E65" s="70">
        <v>1129.1600000000001</v>
      </c>
      <c r="F65" s="100">
        <v>1200</v>
      </c>
      <c r="G65" s="100">
        <v>800</v>
      </c>
      <c r="H65" s="100">
        <v>800</v>
      </c>
      <c r="I65" s="236">
        <v>800</v>
      </c>
    </row>
    <row r="66" spans="1:9" x14ac:dyDescent="0.25">
      <c r="A66" s="261">
        <v>4</v>
      </c>
      <c r="B66" s="119"/>
      <c r="C66" s="120"/>
      <c r="D66" s="191" t="s">
        <v>13</v>
      </c>
      <c r="E66" s="70">
        <f>E67+E68</f>
        <v>0</v>
      </c>
      <c r="F66" s="70">
        <f>F67+F68</f>
        <v>6600</v>
      </c>
      <c r="G66" s="100">
        <f>G67+G68</f>
        <v>6600</v>
      </c>
      <c r="H66" s="100">
        <f>H67+H68</f>
        <v>6600</v>
      </c>
      <c r="I66" s="100">
        <f>I67+I68</f>
        <v>6600</v>
      </c>
    </row>
    <row r="67" spans="1:9" x14ac:dyDescent="0.25">
      <c r="A67" s="118">
        <v>41</v>
      </c>
      <c r="B67" s="119"/>
      <c r="C67" s="120"/>
      <c r="D67" s="191" t="s">
        <v>112</v>
      </c>
      <c r="E67" s="70"/>
      <c r="F67" s="100">
        <v>200</v>
      </c>
      <c r="G67" s="100">
        <v>200</v>
      </c>
      <c r="H67" s="100">
        <v>200</v>
      </c>
      <c r="I67" s="236">
        <v>200</v>
      </c>
    </row>
    <row r="68" spans="1:9" ht="25.5" x14ac:dyDescent="0.25">
      <c r="A68" s="118">
        <v>42</v>
      </c>
      <c r="B68" s="119"/>
      <c r="C68" s="120"/>
      <c r="D68" s="191" t="s">
        <v>27</v>
      </c>
      <c r="E68" s="70">
        <v>0</v>
      </c>
      <c r="F68" s="100">
        <v>6400</v>
      </c>
      <c r="G68" s="100">
        <v>6400</v>
      </c>
      <c r="H68" s="100">
        <v>6400</v>
      </c>
      <c r="I68" s="236">
        <v>6400</v>
      </c>
    </row>
    <row r="69" spans="1:9" s="93" customFormat="1" ht="25.5" x14ac:dyDescent="0.25">
      <c r="A69" s="321" t="s">
        <v>134</v>
      </c>
      <c r="B69" s="322"/>
      <c r="C69" s="323"/>
      <c r="D69" s="267" t="s">
        <v>135</v>
      </c>
      <c r="E69" s="263">
        <f t="shared" ref="E69:I70" si="3">E70</f>
        <v>146.85</v>
      </c>
      <c r="F69" s="263">
        <f t="shared" si="3"/>
        <v>2438.4699999999998</v>
      </c>
      <c r="G69" s="264">
        <f t="shared" si="3"/>
        <v>0</v>
      </c>
      <c r="H69" s="264">
        <f t="shared" si="3"/>
        <v>0</v>
      </c>
      <c r="I69" s="264">
        <f t="shared" si="3"/>
        <v>0</v>
      </c>
    </row>
    <row r="70" spans="1:9" s="93" customFormat="1" x14ac:dyDescent="0.25">
      <c r="A70" s="261">
        <v>3</v>
      </c>
      <c r="B70" s="119"/>
      <c r="C70" s="120"/>
      <c r="D70" s="191" t="s">
        <v>11</v>
      </c>
      <c r="E70" s="70">
        <f t="shared" si="3"/>
        <v>146.85</v>
      </c>
      <c r="F70" s="70">
        <f t="shared" si="3"/>
        <v>2438.4699999999998</v>
      </c>
      <c r="G70" s="100">
        <f t="shared" si="3"/>
        <v>0</v>
      </c>
      <c r="H70" s="100">
        <f t="shared" si="3"/>
        <v>0</v>
      </c>
      <c r="I70" s="100">
        <f t="shared" si="3"/>
        <v>0</v>
      </c>
    </row>
    <row r="71" spans="1:9" s="93" customFormat="1" x14ac:dyDescent="0.25">
      <c r="A71" s="118">
        <v>32</v>
      </c>
      <c r="B71" s="119"/>
      <c r="C71" s="120"/>
      <c r="D71" s="191" t="s">
        <v>22</v>
      </c>
      <c r="E71" s="70">
        <v>146.85</v>
      </c>
      <c r="F71" s="100">
        <v>2438.4699999999998</v>
      </c>
      <c r="G71" s="100">
        <v>0</v>
      </c>
      <c r="H71" s="100">
        <v>0</v>
      </c>
      <c r="I71" s="236">
        <v>0</v>
      </c>
    </row>
    <row r="72" spans="1:9" s="93" customFormat="1" ht="32.25" customHeight="1" x14ac:dyDescent="0.25">
      <c r="A72" s="321" t="s">
        <v>137</v>
      </c>
      <c r="B72" s="322"/>
      <c r="C72" s="323"/>
      <c r="D72" s="267" t="s">
        <v>136</v>
      </c>
      <c r="E72" s="263">
        <f t="shared" ref="E72:I73" si="4">E73</f>
        <v>0</v>
      </c>
      <c r="F72" s="263">
        <f t="shared" si="4"/>
        <v>231.38</v>
      </c>
      <c r="G72" s="264">
        <f t="shared" si="4"/>
        <v>0</v>
      </c>
      <c r="H72" s="264">
        <f t="shared" si="4"/>
        <v>0</v>
      </c>
      <c r="I72" s="264">
        <f t="shared" si="4"/>
        <v>0</v>
      </c>
    </row>
    <row r="73" spans="1:9" s="93" customFormat="1" x14ac:dyDescent="0.25">
      <c r="A73" s="261">
        <v>3</v>
      </c>
      <c r="B73" s="119"/>
      <c r="C73" s="120"/>
      <c r="D73" s="191" t="s">
        <v>11</v>
      </c>
      <c r="E73" s="70">
        <f t="shared" si="4"/>
        <v>0</v>
      </c>
      <c r="F73" s="70">
        <f t="shared" si="4"/>
        <v>231.38</v>
      </c>
      <c r="G73" s="100">
        <f t="shared" si="4"/>
        <v>0</v>
      </c>
      <c r="H73" s="100">
        <f t="shared" si="4"/>
        <v>0</v>
      </c>
      <c r="I73" s="100">
        <f t="shared" si="4"/>
        <v>0</v>
      </c>
    </row>
    <row r="74" spans="1:9" s="93" customFormat="1" x14ac:dyDescent="0.25">
      <c r="A74" s="118">
        <v>31</v>
      </c>
      <c r="B74" s="119"/>
      <c r="C74" s="120"/>
      <c r="D74" s="191" t="s">
        <v>12</v>
      </c>
      <c r="E74" s="70">
        <v>0</v>
      </c>
      <c r="F74" s="100">
        <v>231.38</v>
      </c>
      <c r="G74" s="100">
        <v>0</v>
      </c>
      <c r="H74" s="100">
        <v>0</v>
      </c>
      <c r="I74" s="236">
        <v>0</v>
      </c>
    </row>
    <row r="75" spans="1:9" s="95" customFormat="1" x14ac:dyDescent="0.25">
      <c r="A75" s="321" t="s">
        <v>234</v>
      </c>
      <c r="B75" s="322"/>
      <c r="C75" s="323"/>
      <c r="D75" s="267" t="s">
        <v>235</v>
      </c>
      <c r="E75" s="263">
        <f>E76</f>
        <v>8640.48</v>
      </c>
      <c r="F75" s="263">
        <f>F76</f>
        <v>0</v>
      </c>
      <c r="G75" s="264">
        <f>G76</f>
        <v>0</v>
      </c>
      <c r="H75" s="264">
        <f>H76</f>
        <v>0</v>
      </c>
      <c r="I75" s="264">
        <f>I76</f>
        <v>0</v>
      </c>
    </row>
    <row r="76" spans="1:9" s="95" customFormat="1" x14ac:dyDescent="0.25">
      <c r="A76" s="261">
        <v>3</v>
      </c>
      <c r="B76" s="119"/>
      <c r="C76" s="120"/>
      <c r="D76" s="191" t="s">
        <v>11</v>
      </c>
      <c r="E76" s="70">
        <f>E77+E78</f>
        <v>8640.48</v>
      </c>
      <c r="F76" s="70">
        <f>F77+F78</f>
        <v>0</v>
      </c>
      <c r="G76" s="70">
        <f>G77+G78</f>
        <v>0</v>
      </c>
      <c r="H76" s="70">
        <f>H77+H78</f>
        <v>0</v>
      </c>
      <c r="I76" s="70">
        <f>I77+I78</f>
        <v>0</v>
      </c>
    </row>
    <row r="77" spans="1:9" s="95" customFormat="1" x14ac:dyDescent="0.25">
      <c r="A77" s="118">
        <v>31</v>
      </c>
      <c r="B77" s="119"/>
      <c r="C77" s="120"/>
      <c r="D77" s="191" t="s">
        <v>12</v>
      </c>
      <c r="E77" s="70">
        <v>8457.39</v>
      </c>
      <c r="F77" s="70">
        <v>0</v>
      </c>
      <c r="G77" s="100">
        <v>0</v>
      </c>
      <c r="H77" s="100">
        <v>0</v>
      </c>
      <c r="I77" s="236">
        <v>0</v>
      </c>
    </row>
    <row r="78" spans="1:9" s="95" customFormat="1" x14ac:dyDescent="0.25">
      <c r="A78" s="118">
        <v>32</v>
      </c>
      <c r="B78" s="119"/>
      <c r="C78" s="120"/>
      <c r="D78" s="191" t="s">
        <v>22</v>
      </c>
      <c r="E78" s="70">
        <v>183.09</v>
      </c>
      <c r="F78" s="70">
        <v>0</v>
      </c>
      <c r="G78" s="100">
        <v>0</v>
      </c>
      <c r="H78" s="100">
        <v>0</v>
      </c>
      <c r="I78" s="236">
        <v>0</v>
      </c>
    </row>
    <row r="79" spans="1:9" x14ac:dyDescent="0.25">
      <c r="A79" s="297" t="s">
        <v>131</v>
      </c>
      <c r="B79" s="298"/>
      <c r="C79" s="299"/>
      <c r="D79" s="242" t="s">
        <v>113</v>
      </c>
      <c r="E79" s="229">
        <f>E80+E83</f>
        <v>1992.47</v>
      </c>
      <c r="F79" s="229">
        <f>F80+F83</f>
        <v>3950</v>
      </c>
      <c r="G79" s="252">
        <f>G80+G83</f>
        <v>5000</v>
      </c>
      <c r="H79" s="252">
        <f>H80+H83</f>
        <v>5000</v>
      </c>
      <c r="I79" s="252">
        <f>I80+I83</f>
        <v>5000</v>
      </c>
    </row>
    <row r="80" spans="1:9" x14ac:dyDescent="0.25">
      <c r="A80" s="261">
        <v>3</v>
      </c>
      <c r="B80" s="119"/>
      <c r="C80" s="120"/>
      <c r="D80" s="191" t="s">
        <v>11</v>
      </c>
      <c r="E80" s="70">
        <f>E81+E82</f>
        <v>1992.47</v>
      </c>
      <c r="F80" s="70">
        <f>F81+F82</f>
        <v>3650</v>
      </c>
      <c r="G80" s="100">
        <f>G81+G82</f>
        <v>4900</v>
      </c>
      <c r="H80" s="100">
        <f>H81+H82</f>
        <v>4900</v>
      </c>
      <c r="I80" s="100">
        <f>I81+I82</f>
        <v>4900</v>
      </c>
    </row>
    <row r="81" spans="1:9" x14ac:dyDescent="0.25">
      <c r="A81" s="118">
        <v>31</v>
      </c>
      <c r="B81" s="119"/>
      <c r="C81" s="120"/>
      <c r="D81" s="191" t="s">
        <v>12</v>
      </c>
      <c r="E81" s="70">
        <v>106.18</v>
      </c>
      <c r="F81" s="100">
        <v>350</v>
      </c>
      <c r="G81" s="100">
        <v>600</v>
      </c>
      <c r="H81" s="100">
        <v>600</v>
      </c>
      <c r="I81" s="236">
        <v>600</v>
      </c>
    </row>
    <row r="82" spans="1:9" x14ac:dyDescent="0.25">
      <c r="A82" s="118">
        <v>32</v>
      </c>
      <c r="B82" s="119"/>
      <c r="C82" s="120"/>
      <c r="D82" s="191" t="s">
        <v>22</v>
      </c>
      <c r="E82" s="70">
        <v>1886.29</v>
      </c>
      <c r="F82" s="100">
        <v>3300</v>
      </c>
      <c r="G82" s="100">
        <v>4300</v>
      </c>
      <c r="H82" s="100">
        <v>4300</v>
      </c>
      <c r="I82" s="236">
        <v>4300</v>
      </c>
    </row>
    <row r="83" spans="1:9" x14ac:dyDescent="0.25">
      <c r="A83" s="118">
        <v>4</v>
      </c>
      <c r="B83" s="119"/>
      <c r="C83" s="120"/>
      <c r="D83" s="191" t="s">
        <v>13</v>
      </c>
      <c r="E83" s="70">
        <f>E84</f>
        <v>0</v>
      </c>
      <c r="F83" s="70">
        <f>F84</f>
        <v>300</v>
      </c>
      <c r="G83" s="100">
        <f>G84</f>
        <v>100</v>
      </c>
      <c r="H83" s="100">
        <f>H84</f>
        <v>100</v>
      </c>
      <c r="I83" s="100">
        <f>I84</f>
        <v>100</v>
      </c>
    </row>
    <row r="84" spans="1:9" ht="25.5" x14ac:dyDescent="0.25">
      <c r="A84" s="118">
        <v>42</v>
      </c>
      <c r="B84" s="119"/>
      <c r="C84" s="120"/>
      <c r="D84" s="191" t="s">
        <v>27</v>
      </c>
      <c r="E84" s="70">
        <v>0</v>
      </c>
      <c r="F84" s="100">
        <v>300</v>
      </c>
      <c r="G84" s="100">
        <v>100</v>
      </c>
      <c r="H84" s="100">
        <v>100</v>
      </c>
      <c r="I84" s="236">
        <v>100</v>
      </c>
    </row>
    <row r="85" spans="1:9" x14ac:dyDescent="0.25">
      <c r="A85" s="297" t="s">
        <v>114</v>
      </c>
      <c r="B85" s="298"/>
      <c r="C85" s="299"/>
      <c r="D85" s="242" t="s">
        <v>115</v>
      </c>
      <c r="E85" s="229">
        <f t="shared" ref="E85:I86" si="5">E86</f>
        <v>0</v>
      </c>
      <c r="F85" s="229">
        <f t="shared" si="5"/>
        <v>100</v>
      </c>
      <c r="G85" s="252">
        <f t="shared" si="5"/>
        <v>0</v>
      </c>
      <c r="H85" s="252">
        <f t="shared" si="5"/>
        <v>0</v>
      </c>
      <c r="I85" s="252">
        <f t="shared" si="5"/>
        <v>0</v>
      </c>
    </row>
    <row r="86" spans="1:9" x14ac:dyDescent="0.25">
      <c r="A86" s="261">
        <v>3</v>
      </c>
      <c r="B86" s="119"/>
      <c r="C86" s="120"/>
      <c r="D86" s="191" t="s">
        <v>11</v>
      </c>
      <c r="E86" s="70">
        <f t="shared" si="5"/>
        <v>0</v>
      </c>
      <c r="F86" s="70">
        <f t="shared" si="5"/>
        <v>100</v>
      </c>
      <c r="G86" s="100">
        <f t="shared" si="5"/>
        <v>0</v>
      </c>
      <c r="H86" s="100">
        <f t="shared" si="5"/>
        <v>0</v>
      </c>
      <c r="I86" s="100">
        <f t="shared" si="5"/>
        <v>0</v>
      </c>
    </row>
    <row r="87" spans="1:9" x14ac:dyDescent="0.25">
      <c r="A87" s="118">
        <v>32</v>
      </c>
      <c r="B87" s="119"/>
      <c r="C87" s="120"/>
      <c r="D87" s="191" t="s">
        <v>22</v>
      </c>
      <c r="E87" s="70">
        <v>0</v>
      </c>
      <c r="F87" s="100">
        <v>100</v>
      </c>
      <c r="G87" s="100">
        <v>0</v>
      </c>
      <c r="H87" s="100">
        <v>0</v>
      </c>
      <c r="I87" s="236">
        <v>0</v>
      </c>
    </row>
    <row r="88" spans="1:9" s="93" customFormat="1" ht="27.75" customHeight="1" x14ac:dyDescent="0.25">
      <c r="A88" s="321" t="s">
        <v>222</v>
      </c>
      <c r="B88" s="322"/>
      <c r="C88" s="323"/>
      <c r="D88" s="267" t="s">
        <v>138</v>
      </c>
      <c r="E88" s="263">
        <f t="shared" ref="E88:I89" si="6">E89</f>
        <v>0</v>
      </c>
      <c r="F88" s="263">
        <f t="shared" si="6"/>
        <v>348.42</v>
      </c>
      <c r="G88" s="264">
        <f t="shared" si="6"/>
        <v>0</v>
      </c>
      <c r="H88" s="264">
        <f t="shared" si="6"/>
        <v>0</v>
      </c>
      <c r="I88" s="264">
        <f t="shared" si="6"/>
        <v>0</v>
      </c>
    </row>
    <row r="89" spans="1:9" s="93" customFormat="1" x14ac:dyDescent="0.25">
      <c r="A89" s="324">
        <v>3</v>
      </c>
      <c r="B89" s="325"/>
      <c r="C89" s="326"/>
      <c r="D89" s="191" t="s">
        <v>11</v>
      </c>
      <c r="E89" s="70">
        <f t="shared" si="6"/>
        <v>0</v>
      </c>
      <c r="F89" s="70">
        <f t="shared" si="6"/>
        <v>348.42</v>
      </c>
      <c r="G89" s="100">
        <f t="shared" si="6"/>
        <v>0</v>
      </c>
      <c r="H89" s="100">
        <f t="shared" si="6"/>
        <v>0</v>
      </c>
      <c r="I89" s="100">
        <f t="shared" si="6"/>
        <v>0</v>
      </c>
    </row>
    <row r="90" spans="1:9" s="93" customFormat="1" x14ac:dyDescent="0.25">
      <c r="A90" s="327">
        <v>32</v>
      </c>
      <c r="B90" s="328"/>
      <c r="C90" s="329"/>
      <c r="D90" s="191" t="s">
        <v>22</v>
      </c>
      <c r="E90" s="70">
        <v>0</v>
      </c>
      <c r="F90" s="100">
        <v>348.42</v>
      </c>
      <c r="G90" s="100">
        <v>0</v>
      </c>
      <c r="H90" s="100">
        <v>0</v>
      </c>
      <c r="I90" s="236">
        <v>0</v>
      </c>
    </row>
    <row r="91" spans="1:9" x14ac:dyDescent="0.25">
      <c r="A91" s="297" t="s">
        <v>116</v>
      </c>
      <c r="B91" s="298"/>
      <c r="C91" s="299"/>
      <c r="D91" s="242" t="s">
        <v>117</v>
      </c>
      <c r="E91" s="229">
        <f>E92+E94</f>
        <v>0</v>
      </c>
      <c r="F91" s="229">
        <f>F92+F94</f>
        <v>1670</v>
      </c>
      <c r="G91" s="252">
        <f>G92+G94</f>
        <v>1670</v>
      </c>
      <c r="H91" s="252">
        <f>H92+H94</f>
        <v>1670</v>
      </c>
      <c r="I91" s="252">
        <f>I92+I94</f>
        <v>1670</v>
      </c>
    </row>
    <row r="92" spans="1:9" x14ac:dyDescent="0.25">
      <c r="A92" s="261">
        <v>3</v>
      </c>
      <c r="B92" s="119"/>
      <c r="C92" s="120"/>
      <c r="D92" s="191" t="s">
        <v>11</v>
      </c>
      <c r="E92" s="70">
        <f>E93</f>
        <v>0</v>
      </c>
      <c r="F92" s="70">
        <f>F93</f>
        <v>1100</v>
      </c>
      <c r="G92" s="100">
        <f>G93</f>
        <v>1100</v>
      </c>
      <c r="H92" s="100">
        <f>H93</f>
        <v>1100</v>
      </c>
      <c r="I92" s="100">
        <f>I93</f>
        <v>1100</v>
      </c>
    </row>
    <row r="93" spans="1:9" x14ac:dyDescent="0.25">
      <c r="A93" s="118">
        <v>32</v>
      </c>
      <c r="B93" s="119"/>
      <c r="C93" s="120"/>
      <c r="D93" s="191" t="s">
        <v>22</v>
      </c>
      <c r="E93" s="70">
        <v>0</v>
      </c>
      <c r="F93" s="100">
        <v>1100</v>
      </c>
      <c r="G93" s="100">
        <v>1100</v>
      </c>
      <c r="H93" s="100">
        <v>1100</v>
      </c>
      <c r="I93" s="236">
        <v>1100</v>
      </c>
    </row>
    <row r="94" spans="1:9" x14ac:dyDescent="0.25">
      <c r="A94" s="261">
        <v>4</v>
      </c>
      <c r="B94" s="119"/>
      <c r="C94" s="120"/>
      <c r="D94" s="191" t="s">
        <v>13</v>
      </c>
      <c r="E94" s="70">
        <f>E95</f>
        <v>0</v>
      </c>
      <c r="F94" s="70">
        <f>F95</f>
        <v>570</v>
      </c>
      <c r="G94" s="100">
        <f>G95</f>
        <v>570</v>
      </c>
      <c r="H94" s="100">
        <f>H95</f>
        <v>570</v>
      </c>
      <c r="I94" s="100">
        <f>I95</f>
        <v>570</v>
      </c>
    </row>
    <row r="95" spans="1:9" ht="25.5" x14ac:dyDescent="0.25">
      <c r="A95" s="118">
        <v>42</v>
      </c>
      <c r="B95" s="119"/>
      <c r="C95" s="120"/>
      <c r="D95" s="191" t="s">
        <v>27</v>
      </c>
      <c r="E95" s="70">
        <v>0</v>
      </c>
      <c r="F95" s="100">
        <v>570</v>
      </c>
      <c r="G95" s="100">
        <v>570</v>
      </c>
      <c r="H95" s="100">
        <v>570</v>
      </c>
      <c r="I95" s="236">
        <v>570</v>
      </c>
    </row>
    <row r="96" spans="1:9" s="93" customFormat="1" ht="29.25" customHeight="1" x14ac:dyDescent="0.25">
      <c r="A96" s="321" t="s">
        <v>139</v>
      </c>
      <c r="B96" s="322"/>
      <c r="C96" s="323"/>
      <c r="D96" s="267" t="s">
        <v>140</v>
      </c>
      <c r="E96" s="263">
        <f t="shared" ref="E96:I97" si="7">E97</f>
        <v>250</v>
      </c>
      <c r="F96" s="263">
        <f t="shared" si="7"/>
        <v>105.13</v>
      </c>
      <c r="G96" s="264">
        <f t="shared" si="7"/>
        <v>0</v>
      </c>
      <c r="H96" s="264">
        <f t="shared" si="7"/>
        <v>0</v>
      </c>
      <c r="I96" s="264">
        <f t="shared" si="7"/>
        <v>0</v>
      </c>
    </row>
    <row r="97" spans="1:9" s="93" customFormat="1" x14ac:dyDescent="0.25">
      <c r="A97" s="324">
        <v>3</v>
      </c>
      <c r="B97" s="325"/>
      <c r="C97" s="326"/>
      <c r="D97" s="191" t="s">
        <v>11</v>
      </c>
      <c r="E97" s="70">
        <f t="shared" si="7"/>
        <v>250</v>
      </c>
      <c r="F97" s="70">
        <f t="shared" si="7"/>
        <v>105.13</v>
      </c>
      <c r="G97" s="100">
        <f t="shared" si="7"/>
        <v>0</v>
      </c>
      <c r="H97" s="100">
        <f t="shared" si="7"/>
        <v>0</v>
      </c>
      <c r="I97" s="100">
        <f t="shared" si="7"/>
        <v>0</v>
      </c>
    </row>
    <row r="98" spans="1:9" s="93" customFormat="1" x14ac:dyDescent="0.25">
      <c r="A98" s="327">
        <v>32</v>
      </c>
      <c r="B98" s="328"/>
      <c r="C98" s="329"/>
      <c r="D98" s="191" t="s">
        <v>22</v>
      </c>
      <c r="E98" s="70">
        <v>250</v>
      </c>
      <c r="F98" s="70">
        <v>105.13</v>
      </c>
      <c r="G98" s="100">
        <v>0</v>
      </c>
      <c r="H98" s="100">
        <v>0</v>
      </c>
      <c r="I98" s="236"/>
    </row>
    <row r="99" spans="1:9" ht="34.5" customHeight="1" x14ac:dyDescent="0.25">
      <c r="A99" s="297" t="s">
        <v>118</v>
      </c>
      <c r="B99" s="298"/>
      <c r="C99" s="299"/>
      <c r="D99" s="242" t="s">
        <v>119</v>
      </c>
      <c r="E99" s="229">
        <f>E100+E102</f>
        <v>173.78</v>
      </c>
      <c r="F99" s="229">
        <f>F100+F102</f>
        <v>5400</v>
      </c>
      <c r="G99" s="252">
        <f>G100+G102</f>
        <v>10000</v>
      </c>
      <c r="H99" s="252">
        <f>H100+H102</f>
        <v>10000</v>
      </c>
      <c r="I99" s="252">
        <f>I100+I102</f>
        <v>10000</v>
      </c>
    </row>
    <row r="100" spans="1:9" ht="23.25" customHeight="1" x14ac:dyDescent="0.25">
      <c r="A100" s="255">
        <v>3</v>
      </c>
      <c r="B100" s="256"/>
      <c r="C100" s="253"/>
      <c r="D100" s="191" t="s">
        <v>11</v>
      </c>
      <c r="E100" s="70">
        <f>E101</f>
        <v>173.78</v>
      </c>
      <c r="F100" s="70">
        <f>F101</f>
        <v>5300</v>
      </c>
      <c r="G100" s="100">
        <f>G101</f>
        <v>9900</v>
      </c>
      <c r="H100" s="100">
        <f>H101</f>
        <v>9900</v>
      </c>
      <c r="I100" s="100">
        <f>I101</f>
        <v>9900</v>
      </c>
    </row>
    <row r="101" spans="1:9" x14ac:dyDescent="0.25">
      <c r="A101" s="118">
        <v>32</v>
      </c>
      <c r="B101" s="119"/>
      <c r="C101" s="120"/>
      <c r="D101" s="191" t="s">
        <v>22</v>
      </c>
      <c r="E101" s="70">
        <v>173.78</v>
      </c>
      <c r="F101" s="70">
        <v>5300</v>
      </c>
      <c r="G101" s="100">
        <v>9900</v>
      </c>
      <c r="H101" s="100">
        <v>9900</v>
      </c>
      <c r="I101" s="236">
        <v>9900</v>
      </c>
    </row>
    <row r="102" spans="1:9" x14ac:dyDescent="0.25">
      <c r="A102" s="261">
        <v>4</v>
      </c>
      <c r="B102" s="119"/>
      <c r="C102" s="120"/>
      <c r="D102" s="191" t="s">
        <v>13</v>
      </c>
      <c r="E102" s="70">
        <f>E103</f>
        <v>0</v>
      </c>
      <c r="F102" s="70">
        <f>F103</f>
        <v>100</v>
      </c>
      <c r="G102" s="100">
        <f>G103</f>
        <v>100</v>
      </c>
      <c r="H102" s="100">
        <f>H103</f>
        <v>100</v>
      </c>
      <c r="I102" s="100">
        <f>I103</f>
        <v>100</v>
      </c>
    </row>
    <row r="103" spans="1:9" ht="25.5" x14ac:dyDescent="0.25">
      <c r="A103" s="118">
        <v>42</v>
      </c>
      <c r="B103" s="119"/>
      <c r="C103" s="120"/>
      <c r="D103" s="191" t="s">
        <v>27</v>
      </c>
      <c r="E103" s="70">
        <v>0</v>
      </c>
      <c r="F103" s="100">
        <v>100</v>
      </c>
      <c r="G103" s="100">
        <v>100</v>
      </c>
      <c r="H103" s="100">
        <v>100</v>
      </c>
      <c r="I103" s="236">
        <v>100</v>
      </c>
    </row>
    <row r="104" spans="1:9" x14ac:dyDescent="0.25">
      <c r="A104" s="294" t="s">
        <v>120</v>
      </c>
      <c r="B104" s="295"/>
      <c r="C104" s="296"/>
      <c r="D104" s="243" t="s">
        <v>121</v>
      </c>
      <c r="E104" s="229">
        <f>E105+E109</f>
        <v>28464.55</v>
      </c>
      <c r="F104" s="229">
        <f>F105+F109</f>
        <v>90500</v>
      </c>
      <c r="G104" s="81">
        <f>G105+G109</f>
        <v>130000</v>
      </c>
      <c r="H104" s="81">
        <f>H105+H109</f>
        <v>130000</v>
      </c>
      <c r="I104" s="81">
        <f>I105+I109</f>
        <v>130000</v>
      </c>
    </row>
    <row r="105" spans="1:9" x14ac:dyDescent="0.25">
      <c r="A105" s="297" t="s">
        <v>104</v>
      </c>
      <c r="B105" s="298"/>
      <c r="C105" s="299"/>
      <c r="D105" s="242" t="s">
        <v>105</v>
      </c>
      <c r="E105" s="229">
        <f>E106</f>
        <v>0</v>
      </c>
      <c r="F105" s="229">
        <f>F106</f>
        <v>56350</v>
      </c>
      <c r="G105" s="252">
        <f>G106</f>
        <v>89100</v>
      </c>
      <c r="H105" s="252">
        <f>H106</f>
        <v>89100</v>
      </c>
      <c r="I105" s="252">
        <f>I106</f>
        <v>89100</v>
      </c>
    </row>
    <row r="106" spans="1:9" x14ac:dyDescent="0.25">
      <c r="A106" s="255">
        <v>3</v>
      </c>
      <c r="B106" s="256"/>
      <c r="C106" s="253"/>
      <c r="D106" s="191" t="s">
        <v>11</v>
      </c>
      <c r="E106" s="70">
        <f>E107+E108</f>
        <v>0</v>
      </c>
      <c r="F106" s="70">
        <f>F107+F108</f>
        <v>56350</v>
      </c>
      <c r="G106" s="100">
        <f>G107+G108</f>
        <v>89100</v>
      </c>
      <c r="H106" s="100">
        <f>H107+H108</f>
        <v>89100</v>
      </c>
      <c r="I106" s="100">
        <f>I107+I108</f>
        <v>89100</v>
      </c>
    </row>
    <row r="107" spans="1:9" x14ac:dyDescent="0.25">
      <c r="A107" s="257">
        <v>31</v>
      </c>
      <c r="B107" s="256"/>
      <c r="C107" s="253"/>
      <c r="D107" s="191" t="s">
        <v>12</v>
      </c>
      <c r="E107" s="70">
        <v>0</v>
      </c>
      <c r="F107" s="100">
        <v>54050</v>
      </c>
      <c r="G107" s="100">
        <v>87200</v>
      </c>
      <c r="H107" s="100">
        <v>87200</v>
      </c>
      <c r="I107" s="236">
        <v>87200</v>
      </c>
    </row>
    <row r="108" spans="1:9" x14ac:dyDescent="0.25">
      <c r="A108" s="257">
        <v>32</v>
      </c>
      <c r="B108" s="119"/>
      <c r="C108" s="120"/>
      <c r="D108" s="191" t="s">
        <v>22</v>
      </c>
      <c r="E108" s="70">
        <v>0</v>
      </c>
      <c r="F108" s="100">
        <v>2300</v>
      </c>
      <c r="G108" s="100">
        <v>1900</v>
      </c>
      <c r="H108" s="100">
        <v>1900</v>
      </c>
      <c r="I108" s="236">
        <v>1900</v>
      </c>
    </row>
    <row r="109" spans="1:9" x14ac:dyDescent="0.25">
      <c r="A109" s="297" t="s">
        <v>122</v>
      </c>
      <c r="B109" s="298"/>
      <c r="C109" s="299"/>
      <c r="D109" s="242" t="s">
        <v>123</v>
      </c>
      <c r="E109" s="229">
        <f>E110</f>
        <v>28464.55</v>
      </c>
      <c r="F109" s="229">
        <f>F110</f>
        <v>34150</v>
      </c>
      <c r="G109" s="252">
        <f>G110</f>
        <v>40900</v>
      </c>
      <c r="H109" s="252">
        <f>H110</f>
        <v>40900</v>
      </c>
      <c r="I109" s="252">
        <f>I110</f>
        <v>40900</v>
      </c>
    </row>
    <row r="110" spans="1:9" x14ac:dyDescent="0.25">
      <c r="A110" s="255">
        <v>3</v>
      </c>
      <c r="B110" s="256"/>
      <c r="C110" s="253"/>
      <c r="D110" s="191" t="s">
        <v>11</v>
      </c>
      <c r="E110" s="70">
        <f>E111+E112</f>
        <v>28464.55</v>
      </c>
      <c r="F110" s="70">
        <f>F111+F112</f>
        <v>34150</v>
      </c>
      <c r="G110" s="100">
        <f>G111+G112</f>
        <v>40900</v>
      </c>
      <c r="H110" s="100">
        <f>H111+H112</f>
        <v>40900</v>
      </c>
      <c r="I110" s="100">
        <f>I111+I112</f>
        <v>40900</v>
      </c>
    </row>
    <row r="111" spans="1:9" x14ac:dyDescent="0.25">
      <c r="A111" s="257">
        <v>31</v>
      </c>
      <c r="B111" s="256"/>
      <c r="C111" s="253"/>
      <c r="D111" s="191" t="s">
        <v>12</v>
      </c>
      <c r="E111" s="70">
        <v>27701</v>
      </c>
      <c r="F111" s="100">
        <v>31850</v>
      </c>
      <c r="G111" s="100">
        <v>37600</v>
      </c>
      <c r="H111" s="100">
        <v>37600</v>
      </c>
      <c r="I111" s="236">
        <v>37600</v>
      </c>
    </row>
    <row r="112" spans="1:9" x14ac:dyDescent="0.25">
      <c r="A112" s="257">
        <v>32</v>
      </c>
      <c r="B112" s="119"/>
      <c r="C112" s="120"/>
      <c r="D112" s="191" t="s">
        <v>22</v>
      </c>
      <c r="E112" s="70">
        <v>763.55</v>
      </c>
      <c r="F112" s="100">
        <v>2300</v>
      </c>
      <c r="G112" s="100">
        <v>3300</v>
      </c>
      <c r="H112" s="100">
        <v>3300</v>
      </c>
      <c r="I112" s="236">
        <v>3300</v>
      </c>
    </row>
    <row r="113" spans="1:9" ht="15" customHeight="1" x14ac:dyDescent="0.25">
      <c r="A113" s="294" t="s">
        <v>126</v>
      </c>
      <c r="B113" s="295"/>
      <c r="C113" s="296"/>
      <c r="D113" s="243" t="s">
        <v>125</v>
      </c>
      <c r="E113" s="229">
        <f t="shared" ref="E113:I116" si="8">E114</f>
        <v>1790.64</v>
      </c>
      <c r="F113" s="229">
        <f t="shared" si="8"/>
        <v>8000</v>
      </c>
      <c r="G113" s="81">
        <f t="shared" si="8"/>
        <v>8000</v>
      </c>
      <c r="H113" s="81">
        <f t="shared" si="8"/>
        <v>8000</v>
      </c>
      <c r="I113" s="81">
        <f t="shared" si="8"/>
        <v>8000</v>
      </c>
    </row>
    <row r="114" spans="1:9" x14ac:dyDescent="0.25">
      <c r="A114" s="294" t="s">
        <v>124</v>
      </c>
      <c r="B114" s="295"/>
      <c r="C114" s="296"/>
      <c r="D114" s="258" t="s">
        <v>127</v>
      </c>
      <c r="E114" s="229">
        <f t="shared" si="8"/>
        <v>1790.64</v>
      </c>
      <c r="F114" s="229">
        <f t="shared" si="8"/>
        <v>8000</v>
      </c>
      <c r="G114" s="81">
        <f t="shared" si="8"/>
        <v>8000</v>
      </c>
      <c r="H114" s="81">
        <f t="shared" si="8"/>
        <v>8000</v>
      </c>
      <c r="I114" s="81">
        <f t="shared" si="8"/>
        <v>8000</v>
      </c>
    </row>
    <row r="115" spans="1:9" x14ac:dyDescent="0.25">
      <c r="A115" s="297" t="s">
        <v>104</v>
      </c>
      <c r="B115" s="298"/>
      <c r="C115" s="299"/>
      <c r="D115" s="242" t="s">
        <v>105</v>
      </c>
      <c r="E115" s="229">
        <f t="shared" si="8"/>
        <v>1790.64</v>
      </c>
      <c r="F115" s="229">
        <f t="shared" si="8"/>
        <v>8000</v>
      </c>
      <c r="G115" s="252">
        <f t="shared" si="8"/>
        <v>8000</v>
      </c>
      <c r="H115" s="252">
        <f t="shared" si="8"/>
        <v>8000</v>
      </c>
      <c r="I115" s="252">
        <f t="shared" si="8"/>
        <v>8000</v>
      </c>
    </row>
    <row r="116" spans="1:9" x14ac:dyDescent="0.25">
      <c r="A116" s="255">
        <v>3</v>
      </c>
      <c r="B116" s="268"/>
      <c r="C116" s="269"/>
      <c r="D116" s="191" t="s">
        <v>11</v>
      </c>
      <c r="E116" s="70">
        <f t="shared" si="8"/>
        <v>1790.64</v>
      </c>
      <c r="F116" s="70">
        <f t="shared" si="8"/>
        <v>8000</v>
      </c>
      <c r="G116" s="100">
        <f t="shared" si="8"/>
        <v>8000</v>
      </c>
      <c r="H116" s="100">
        <f t="shared" si="8"/>
        <v>8000</v>
      </c>
      <c r="I116" s="100">
        <f t="shared" si="8"/>
        <v>8000</v>
      </c>
    </row>
    <row r="117" spans="1:9" x14ac:dyDescent="0.25">
      <c r="A117" s="257">
        <v>32</v>
      </c>
      <c r="B117" s="268"/>
      <c r="C117" s="269"/>
      <c r="D117" s="191" t="s">
        <v>22</v>
      </c>
      <c r="E117" s="70">
        <v>1790.64</v>
      </c>
      <c r="F117" s="100">
        <v>8000</v>
      </c>
      <c r="G117" s="100">
        <v>8000</v>
      </c>
      <c r="H117" s="100">
        <v>8000</v>
      </c>
      <c r="I117" s="236">
        <v>8000</v>
      </c>
    </row>
    <row r="118" spans="1:9" x14ac:dyDescent="0.25">
      <c r="A118" s="257"/>
      <c r="B118" s="119"/>
      <c r="C118" s="120"/>
      <c r="D118" s="191"/>
      <c r="E118" s="70"/>
      <c r="F118" s="100"/>
      <c r="G118" s="100"/>
      <c r="H118" s="100"/>
      <c r="I118" s="236"/>
    </row>
    <row r="119" spans="1:9" ht="18.75" x14ac:dyDescent="0.3">
      <c r="A119" s="239"/>
      <c r="B119" s="239"/>
      <c r="C119" s="239"/>
      <c r="D119" s="239"/>
      <c r="E119" s="240"/>
      <c r="F119" s="240"/>
      <c r="G119" s="239"/>
      <c r="H119" s="240"/>
      <c r="I119" s="240"/>
    </row>
    <row r="120" spans="1:9" ht="18.75" x14ac:dyDescent="0.3">
      <c r="A120" s="239"/>
      <c r="B120" s="239"/>
      <c r="C120" s="239"/>
      <c r="D120" s="239"/>
      <c r="E120" s="240"/>
      <c r="F120" s="240"/>
      <c r="G120" s="239"/>
      <c r="H120" s="240"/>
      <c r="I120" s="240"/>
    </row>
    <row r="121" spans="1:9" ht="18.75" x14ac:dyDescent="0.3">
      <c r="A121" s="239"/>
      <c r="B121" s="239"/>
      <c r="C121" s="241"/>
      <c r="D121" s="239"/>
      <c r="E121" s="240"/>
      <c r="F121" s="240"/>
      <c r="G121" s="239"/>
      <c r="H121" s="240"/>
      <c r="I121" s="240"/>
    </row>
    <row r="122" spans="1:9" ht="18.75" x14ac:dyDescent="0.3">
      <c r="A122" s="239"/>
      <c r="B122" s="239"/>
      <c r="C122" s="239"/>
      <c r="D122" s="239"/>
      <c r="E122" s="240"/>
      <c r="F122" s="240"/>
      <c r="G122" s="239"/>
      <c r="H122" s="240"/>
      <c r="I122" s="240"/>
    </row>
    <row r="123" spans="1:9" ht="18.75" x14ac:dyDescent="0.3">
      <c r="A123" s="239"/>
      <c r="B123" s="239"/>
      <c r="C123" s="239"/>
      <c r="D123" s="239"/>
      <c r="E123" s="240"/>
      <c r="F123" s="240"/>
      <c r="G123" s="239"/>
      <c r="H123" s="240"/>
      <c r="I123" s="240"/>
    </row>
  </sheetData>
  <mergeCells count="57">
    <mergeCell ref="A69:C69"/>
    <mergeCell ref="A79:C79"/>
    <mergeCell ref="A85:C85"/>
    <mergeCell ref="A91:C91"/>
    <mergeCell ref="A99:C99"/>
    <mergeCell ref="A72:C72"/>
    <mergeCell ref="A88:C88"/>
    <mergeCell ref="A89:C89"/>
    <mergeCell ref="A90:C90"/>
    <mergeCell ref="A96:C96"/>
    <mergeCell ref="A97:C97"/>
    <mergeCell ref="A98:C98"/>
    <mergeCell ref="A75:C75"/>
    <mergeCell ref="A104:C104"/>
    <mergeCell ref="A105:C105"/>
    <mergeCell ref="A109:C109"/>
    <mergeCell ref="A114:C114"/>
    <mergeCell ref="A113:C113"/>
    <mergeCell ref="A115:C115"/>
    <mergeCell ref="A1:I1"/>
    <mergeCell ref="A3:I3"/>
    <mergeCell ref="A5:C5"/>
    <mergeCell ref="A10:C10"/>
    <mergeCell ref="A11:C11"/>
    <mergeCell ref="A12:C12"/>
    <mergeCell ref="A21:C21"/>
    <mergeCell ref="A7:C7"/>
    <mergeCell ref="A8:C8"/>
    <mergeCell ref="A9:C9"/>
    <mergeCell ref="A23:C23"/>
    <mergeCell ref="A14:C14"/>
    <mergeCell ref="A18:C18"/>
    <mergeCell ref="A13:C13"/>
    <mergeCell ref="A19:C19"/>
    <mergeCell ref="A20:C20"/>
    <mergeCell ref="A22:C22"/>
    <mergeCell ref="A24:C24"/>
    <mergeCell ref="A27:C27"/>
    <mergeCell ref="A26:C26"/>
    <mergeCell ref="A25:C25"/>
    <mergeCell ref="A28:C28"/>
    <mergeCell ref="A29:C29"/>
    <mergeCell ref="A30:C30"/>
    <mergeCell ref="A31:C31"/>
    <mergeCell ref="A35:C35"/>
    <mergeCell ref="A39:C39"/>
    <mergeCell ref="A46:C46"/>
    <mergeCell ref="A48:C48"/>
    <mergeCell ref="A52:C52"/>
    <mergeCell ref="A59:C59"/>
    <mergeCell ref="A40:C40"/>
    <mergeCell ref="A42:C42"/>
    <mergeCell ref="A43:C43"/>
    <mergeCell ref="A44:C44"/>
    <mergeCell ref="A45:C45"/>
    <mergeCell ref="A53:C53"/>
    <mergeCell ref="A54:C54"/>
  </mergeCells>
  <pageMargins left="0.7" right="0.7" top="0.75" bottom="0.75" header="0.3" footer="0.3"/>
  <pageSetup paperSize="9" scale="61" fitToHeight="0" orientation="landscape" r:id="rId1"/>
  <rowBreaks count="3" manualBreakCount="3">
    <brk id="38" max="16383" man="1"/>
    <brk id="68" max="8" man="1"/>
    <brk id="9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"/>
  <sheetViews>
    <sheetView topLeftCell="A10" zoomScaleNormal="100" workbookViewId="0">
      <selection activeCell="L6" sqref="L6"/>
    </sheetView>
  </sheetViews>
  <sheetFormatPr defaultRowHeight="15" x14ac:dyDescent="0.25"/>
  <cols>
    <col min="1" max="1" width="19.7109375" customWidth="1"/>
    <col min="2" max="2" width="6" customWidth="1"/>
    <col min="3" max="3" width="4.140625" customWidth="1"/>
    <col min="4" max="4" width="23.140625" customWidth="1"/>
    <col min="5" max="5" width="17.42578125" customWidth="1"/>
    <col min="6" max="6" width="17.28515625" customWidth="1"/>
    <col min="7" max="7" width="15.140625" customWidth="1"/>
    <col min="8" max="8" width="14" customWidth="1"/>
    <col min="9" max="9" width="13.85546875" style="233" customWidth="1"/>
    <col min="10" max="10" width="1" customWidth="1"/>
  </cols>
  <sheetData>
    <row r="1" spans="1:12" x14ac:dyDescent="0.25">
      <c r="A1" s="345" t="s">
        <v>236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2" ht="18" x14ac:dyDescent="0.25">
      <c r="A2" s="186"/>
      <c r="B2" s="186"/>
      <c r="C2" s="186"/>
      <c r="D2" s="19"/>
      <c r="E2" s="19"/>
      <c r="F2" s="19"/>
      <c r="G2" s="19"/>
      <c r="H2" s="19"/>
      <c r="I2" s="232"/>
      <c r="J2" s="19"/>
      <c r="K2" s="187"/>
      <c r="L2" s="187"/>
    </row>
    <row r="3" spans="1:12" ht="15.75" x14ac:dyDescent="0.25">
      <c r="D3" s="273" t="s">
        <v>223</v>
      </c>
      <c r="E3" s="275"/>
      <c r="F3" s="275"/>
      <c r="G3" s="275"/>
      <c r="H3" s="275"/>
      <c r="I3" s="275"/>
      <c r="J3" s="275"/>
      <c r="K3" s="275"/>
      <c r="L3" s="275"/>
    </row>
    <row r="5" spans="1:12" ht="38.25" x14ac:dyDescent="0.25">
      <c r="A5" s="315" t="s">
        <v>20</v>
      </c>
      <c r="B5" s="316"/>
      <c r="C5" s="317"/>
      <c r="D5" s="98" t="s">
        <v>21</v>
      </c>
      <c r="E5" s="183" t="s">
        <v>228</v>
      </c>
      <c r="F5" s="184" t="s">
        <v>229</v>
      </c>
      <c r="G5" s="184" t="s">
        <v>230</v>
      </c>
      <c r="H5" s="185" t="s">
        <v>231</v>
      </c>
      <c r="I5" s="237" t="s">
        <v>232</v>
      </c>
    </row>
    <row r="6" spans="1:12" ht="51" x14ac:dyDescent="0.25">
      <c r="A6" s="294" t="s">
        <v>142</v>
      </c>
      <c r="B6" s="295"/>
      <c r="C6" s="296"/>
      <c r="D6" s="144" t="s">
        <v>85</v>
      </c>
      <c r="E6" s="113"/>
      <c r="F6" s="114"/>
      <c r="G6" s="115">
        <f>SUM(G7)</f>
        <v>2659020</v>
      </c>
      <c r="H6" s="115">
        <f>SUM(H7)</f>
        <v>2659020</v>
      </c>
      <c r="I6" s="115">
        <f>SUM(I7)</f>
        <v>2659020</v>
      </c>
    </row>
    <row r="7" spans="1:12" x14ac:dyDescent="0.25">
      <c r="A7" s="294" t="s">
        <v>143</v>
      </c>
      <c r="B7" s="295"/>
      <c r="C7" s="296"/>
      <c r="D7" s="144" t="s">
        <v>144</v>
      </c>
      <c r="E7" s="113"/>
      <c r="F7" s="114"/>
      <c r="G7" s="115">
        <f>SUM(G9,G262)</f>
        <v>2659020</v>
      </c>
      <c r="H7" s="115">
        <f>SUM(H9,H262)</f>
        <v>2659020</v>
      </c>
      <c r="I7" s="115">
        <f>SUM(I9,I262)</f>
        <v>2659020</v>
      </c>
    </row>
    <row r="8" spans="1:12" ht="25.5" x14ac:dyDescent="0.25">
      <c r="A8" s="294" t="s">
        <v>145</v>
      </c>
      <c r="B8" s="295"/>
      <c r="C8" s="296"/>
      <c r="D8" s="144" t="s">
        <v>207</v>
      </c>
      <c r="E8" s="113"/>
      <c r="F8" s="114"/>
      <c r="G8" s="115">
        <f>SUM(G7)</f>
        <v>2659020</v>
      </c>
      <c r="H8" s="115">
        <f>SUM(H7)</f>
        <v>2659020</v>
      </c>
      <c r="I8" s="115">
        <f>SUM(I7)</f>
        <v>2659020</v>
      </c>
    </row>
    <row r="9" spans="1:12" x14ac:dyDescent="0.25">
      <c r="A9" s="294" t="s">
        <v>146</v>
      </c>
      <c r="B9" s="295"/>
      <c r="C9" s="296"/>
      <c r="D9" s="144" t="s">
        <v>147</v>
      </c>
      <c r="E9" s="113"/>
      <c r="F9" s="114"/>
      <c r="G9" s="115">
        <f>SUM(G10,G56)</f>
        <v>2651020</v>
      </c>
      <c r="H9" s="115">
        <f>SUM(H10,H56)</f>
        <v>2651020</v>
      </c>
      <c r="I9" s="115">
        <f>SUM(I10,I56)</f>
        <v>2651020</v>
      </c>
    </row>
    <row r="10" spans="1:12" ht="25.5" x14ac:dyDescent="0.25">
      <c r="A10" s="294" t="s">
        <v>148</v>
      </c>
      <c r="B10" s="295"/>
      <c r="C10" s="296"/>
      <c r="D10" s="144" t="s">
        <v>149</v>
      </c>
      <c r="E10" s="113"/>
      <c r="F10" s="114"/>
      <c r="G10" s="115">
        <f>SUM(G11,G39,G51)</f>
        <v>2010450</v>
      </c>
      <c r="H10" s="115">
        <f>SUM(H11,H39,H51)</f>
        <v>2010450</v>
      </c>
      <c r="I10" s="115">
        <f>SUM(I11,I39,I51)</f>
        <v>2010450</v>
      </c>
    </row>
    <row r="11" spans="1:12" ht="51" x14ac:dyDescent="0.25">
      <c r="A11" s="294" t="s">
        <v>90</v>
      </c>
      <c r="B11" s="295"/>
      <c r="C11" s="296"/>
      <c r="D11" s="144" t="s">
        <v>91</v>
      </c>
      <c r="E11" s="113"/>
      <c r="F11" s="114"/>
      <c r="G11" s="115">
        <f t="shared" ref="G11:I13" si="0">SUM(G12)</f>
        <v>181680</v>
      </c>
      <c r="H11" s="115">
        <f t="shared" si="0"/>
        <v>181680</v>
      </c>
      <c r="I11" s="115">
        <f t="shared" si="0"/>
        <v>181680</v>
      </c>
    </row>
    <row r="12" spans="1:12" ht="25.5" x14ac:dyDescent="0.25">
      <c r="A12" s="297" t="s">
        <v>92</v>
      </c>
      <c r="B12" s="298"/>
      <c r="C12" s="299"/>
      <c r="D12" s="145" t="s">
        <v>150</v>
      </c>
      <c r="E12" s="113"/>
      <c r="F12" s="114"/>
      <c r="G12" s="115">
        <f t="shared" si="0"/>
        <v>181680</v>
      </c>
      <c r="H12" s="115">
        <f t="shared" si="0"/>
        <v>181680</v>
      </c>
      <c r="I12" s="115">
        <f t="shared" si="0"/>
        <v>181680</v>
      </c>
      <c r="L12" s="215"/>
    </row>
    <row r="13" spans="1:12" x14ac:dyDescent="0.25">
      <c r="A13" s="333">
        <v>3</v>
      </c>
      <c r="B13" s="334"/>
      <c r="C13" s="335"/>
      <c r="D13" s="190" t="s">
        <v>11</v>
      </c>
      <c r="E13" s="156"/>
      <c r="F13" s="157"/>
      <c r="G13" s="158">
        <f t="shared" si="0"/>
        <v>181680</v>
      </c>
      <c r="H13" s="158">
        <f t="shared" si="0"/>
        <v>181680</v>
      </c>
      <c r="I13" s="158">
        <f t="shared" si="0"/>
        <v>181680</v>
      </c>
    </row>
    <row r="14" spans="1:12" x14ac:dyDescent="0.25">
      <c r="A14" s="347">
        <v>32</v>
      </c>
      <c r="B14" s="348"/>
      <c r="C14" s="349"/>
      <c r="D14" s="190" t="s">
        <v>22</v>
      </c>
      <c r="E14" s="156"/>
      <c r="F14" s="157"/>
      <c r="G14" s="158">
        <f>SUM(G15:G38)</f>
        <v>181680</v>
      </c>
      <c r="H14" s="158">
        <f>SUM(H15:H38)</f>
        <v>181680</v>
      </c>
      <c r="I14" s="158">
        <f>SUM(I15:I38)</f>
        <v>181680</v>
      </c>
    </row>
    <row r="15" spans="1:12" x14ac:dyDescent="0.25">
      <c r="A15" s="118"/>
      <c r="B15" s="135">
        <v>3211</v>
      </c>
      <c r="C15" s="120"/>
      <c r="D15" s="99" t="s">
        <v>151</v>
      </c>
      <c r="E15" s="96"/>
      <c r="F15" s="97"/>
      <c r="G15" s="100">
        <v>3000</v>
      </c>
      <c r="H15" s="100">
        <v>3000</v>
      </c>
      <c r="I15" s="236">
        <v>3000</v>
      </c>
    </row>
    <row r="16" spans="1:12" ht="25.5" x14ac:dyDescent="0.25">
      <c r="A16" s="118"/>
      <c r="B16" s="135">
        <v>3213</v>
      </c>
      <c r="C16" s="120"/>
      <c r="D16" s="99" t="s">
        <v>152</v>
      </c>
      <c r="E16" s="96"/>
      <c r="F16" s="97"/>
      <c r="G16" s="100">
        <v>1100</v>
      </c>
      <c r="H16" s="100">
        <v>1100</v>
      </c>
      <c r="I16" s="236">
        <v>1100</v>
      </c>
    </row>
    <row r="17" spans="1:9" ht="25.5" x14ac:dyDescent="0.25">
      <c r="A17" s="118"/>
      <c r="B17" s="135">
        <v>3214</v>
      </c>
      <c r="C17" s="120"/>
      <c r="D17" s="99" t="s">
        <v>153</v>
      </c>
      <c r="E17" s="96"/>
      <c r="F17" s="97"/>
      <c r="G17" s="100">
        <v>600</v>
      </c>
      <c r="H17" s="100">
        <v>600</v>
      </c>
      <c r="I17" s="236">
        <v>600</v>
      </c>
    </row>
    <row r="18" spans="1:9" ht="25.5" x14ac:dyDescent="0.25">
      <c r="A18" s="118"/>
      <c r="B18" s="135">
        <v>3221</v>
      </c>
      <c r="C18" s="120"/>
      <c r="D18" s="99" t="s">
        <v>154</v>
      </c>
      <c r="E18" s="96"/>
      <c r="F18" s="97"/>
      <c r="G18" s="100">
        <v>5600</v>
      </c>
      <c r="H18" s="100">
        <v>5600</v>
      </c>
      <c r="I18" s="236">
        <v>5600</v>
      </c>
    </row>
    <row r="19" spans="1:9" x14ac:dyDescent="0.25">
      <c r="A19" s="118"/>
      <c r="B19" s="221">
        <v>3222</v>
      </c>
      <c r="C19" s="120"/>
      <c r="D19" s="99" t="s">
        <v>155</v>
      </c>
      <c r="E19" s="96"/>
      <c r="F19" s="97"/>
      <c r="G19" s="100">
        <v>10</v>
      </c>
      <c r="H19" s="100">
        <v>10</v>
      </c>
      <c r="I19" s="236">
        <v>10</v>
      </c>
    </row>
    <row r="20" spans="1:9" x14ac:dyDescent="0.25">
      <c r="A20" s="118"/>
      <c r="B20" s="135">
        <v>3223</v>
      </c>
      <c r="C20" s="120"/>
      <c r="D20" s="99" t="s">
        <v>156</v>
      </c>
      <c r="E20" s="96"/>
      <c r="F20" s="97"/>
      <c r="G20" s="71">
        <v>90000</v>
      </c>
      <c r="H20" s="71">
        <v>90000</v>
      </c>
      <c r="I20" s="236">
        <v>90000</v>
      </c>
    </row>
    <row r="21" spans="1:9" ht="38.25" x14ac:dyDescent="0.25">
      <c r="A21" s="118"/>
      <c r="B21" s="135">
        <v>3224</v>
      </c>
      <c r="C21" s="120"/>
      <c r="D21" s="99" t="s">
        <v>157</v>
      </c>
      <c r="E21" s="96"/>
      <c r="F21" s="97"/>
      <c r="G21" s="100">
        <v>2600</v>
      </c>
      <c r="H21" s="100">
        <v>2600</v>
      </c>
      <c r="I21" s="236">
        <v>2600</v>
      </c>
    </row>
    <row r="22" spans="1:9" ht="25.5" x14ac:dyDescent="0.25">
      <c r="A22" s="118"/>
      <c r="B22" s="135">
        <v>3227</v>
      </c>
      <c r="C22" s="120"/>
      <c r="D22" s="99" t="s">
        <v>159</v>
      </c>
      <c r="E22" s="96"/>
      <c r="F22" s="97"/>
      <c r="G22" s="100">
        <v>200</v>
      </c>
      <c r="H22" s="100">
        <v>200</v>
      </c>
      <c r="I22" s="236">
        <v>200</v>
      </c>
    </row>
    <row r="23" spans="1:9" ht="25.5" x14ac:dyDescent="0.25">
      <c r="A23" s="118"/>
      <c r="B23" s="135">
        <v>3231</v>
      </c>
      <c r="C23" s="120"/>
      <c r="D23" s="99" t="s">
        <v>160</v>
      </c>
      <c r="E23" s="96"/>
      <c r="F23" s="97"/>
      <c r="G23" s="100">
        <v>4500</v>
      </c>
      <c r="H23" s="100">
        <v>4500</v>
      </c>
      <c r="I23" s="236">
        <v>4500</v>
      </c>
    </row>
    <row r="24" spans="1:9" ht="38.25" x14ac:dyDescent="0.25">
      <c r="A24" s="118"/>
      <c r="B24" s="221">
        <v>3231</v>
      </c>
      <c r="C24" s="120"/>
      <c r="D24" s="99" t="s">
        <v>161</v>
      </c>
      <c r="E24" s="96"/>
      <c r="F24" s="97"/>
      <c r="G24" s="71">
        <v>10000</v>
      </c>
      <c r="H24" s="100">
        <v>10000</v>
      </c>
      <c r="I24" s="236">
        <v>10000</v>
      </c>
    </row>
    <row r="25" spans="1:9" ht="25.5" x14ac:dyDescent="0.25">
      <c r="A25" s="118"/>
      <c r="B25" s="135">
        <v>3232</v>
      </c>
      <c r="C25" s="120"/>
      <c r="D25" s="99" t="s">
        <v>162</v>
      </c>
      <c r="E25" s="96"/>
      <c r="F25" s="97"/>
      <c r="G25" s="71">
        <v>35000</v>
      </c>
      <c r="H25" s="100">
        <v>35000</v>
      </c>
      <c r="I25" s="236">
        <v>35000</v>
      </c>
    </row>
    <row r="26" spans="1:9" ht="25.5" x14ac:dyDescent="0.25">
      <c r="A26" s="118"/>
      <c r="B26" s="135">
        <v>3232</v>
      </c>
      <c r="C26" s="120"/>
      <c r="D26" s="99" t="s">
        <v>162</v>
      </c>
      <c r="E26" s="96"/>
      <c r="F26" s="97"/>
      <c r="G26" s="100">
        <v>2650</v>
      </c>
      <c r="H26" s="100">
        <v>2650</v>
      </c>
      <c r="I26" s="236">
        <v>2650</v>
      </c>
    </row>
    <row r="27" spans="1:9" ht="25.5" x14ac:dyDescent="0.25">
      <c r="A27" s="118"/>
      <c r="B27" s="135">
        <v>3233</v>
      </c>
      <c r="C27" s="120"/>
      <c r="D27" s="99" t="s">
        <v>163</v>
      </c>
      <c r="E27" s="96"/>
      <c r="F27" s="97"/>
      <c r="G27" s="100">
        <v>150</v>
      </c>
      <c r="H27" s="100">
        <v>150</v>
      </c>
      <c r="I27" s="236">
        <v>150</v>
      </c>
    </row>
    <row r="28" spans="1:9" x14ac:dyDescent="0.25">
      <c r="A28" s="118"/>
      <c r="B28" s="135">
        <v>3234</v>
      </c>
      <c r="C28" s="120"/>
      <c r="D28" s="99" t="s">
        <v>164</v>
      </c>
      <c r="E28" s="96"/>
      <c r="F28" s="97"/>
      <c r="G28" s="100">
        <v>6000</v>
      </c>
      <c r="H28" s="100">
        <v>6000</v>
      </c>
      <c r="I28" s="236">
        <v>6000</v>
      </c>
    </row>
    <row r="29" spans="1:9" ht="25.5" x14ac:dyDescent="0.25">
      <c r="A29" s="118"/>
      <c r="B29" s="135">
        <v>3236</v>
      </c>
      <c r="C29" s="120"/>
      <c r="D29" s="99" t="s">
        <v>166</v>
      </c>
      <c r="E29" s="96"/>
      <c r="F29" s="97"/>
      <c r="G29" s="100">
        <v>1170</v>
      </c>
      <c r="H29" s="100">
        <v>1170</v>
      </c>
      <c r="I29" s="236">
        <v>1170</v>
      </c>
    </row>
    <row r="30" spans="1:9" ht="38.25" x14ac:dyDescent="0.25">
      <c r="A30" s="118"/>
      <c r="B30" s="135">
        <v>3236</v>
      </c>
      <c r="C30" s="120"/>
      <c r="D30" s="99" t="s">
        <v>167</v>
      </c>
      <c r="E30" s="96"/>
      <c r="F30" s="97"/>
      <c r="G30" s="71">
        <v>4500</v>
      </c>
      <c r="H30" s="100">
        <v>4500</v>
      </c>
      <c r="I30" s="236">
        <v>4500</v>
      </c>
    </row>
    <row r="31" spans="1:9" ht="25.5" x14ac:dyDescent="0.25">
      <c r="A31" s="118"/>
      <c r="B31" s="119">
        <v>3237</v>
      </c>
      <c r="C31" s="120"/>
      <c r="D31" s="99" t="s">
        <v>168</v>
      </c>
      <c r="E31" s="96"/>
      <c r="F31" s="97"/>
      <c r="G31" s="100">
        <v>600</v>
      </c>
      <c r="H31" s="100">
        <v>600</v>
      </c>
      <c r="I31" s="236">
        <v>600</v>
      </c>
    </row>
    <row r="32" spans="1:9" x14ac:dyDescent="0.25">
      <c r="A32" s="118"/>
      <c r="B32" s="119">
        <v>3238</v>
      </c>
      <c r="C32" s="120"/>
      <c r="D32" s="99" t="s">
        <v>169</v>
      </c>
      <c r="E32" s="96"/>
      <c r="F32" s="97"/>
      <c r="G32" s="100">
        <v>4000</v>
      </c>
      <c r="H32" s="100">
        <v>4000</v>
      </c>
      <c r="I32" s="236">
        <v>4000</v>
      </c>
    </row>
    <row r="33" spans="1:12" x14ac:dyDescent="0.25">
      <c r="A33" s="118"/>
      <c r="B33" s="119">
        <v>3239</v>
      </c>
      <c r="C33" s="120"/>
      <c r="D33" s="99" t="s">
        <v>170</v>
      </c>
      <c r="E33" s="96"/>
      <c r="F33" s="97"/>
      <c r="G33" s="100">
        <v>2100</v>
      </c>
      <c r="H33" s="100">
        <v>2100</v>
      </c>
      <c r="I33" s="236">
        <v>2100</v>
      </c>
    </row>
    <row r="34" spans="1:12" x14ac:dyDescent="0.25">
      <c r="A34" s="118"/>
      <c r="B34" s="119">
        <v>3292</v>
      </c>
      <c r="C34" s="120"/>
      <c r="D34" s="99" t="s">
        <v>171</v>
      </c>
      <c r="E34" s="96"/>
      <c r="F34" s="97"/>
      <c r="G34" s="100">
        <v>6600</v>
      </c>
      <c r="H34" s="100">
        <v>6600</v>
      </c>
      <c r="I34" s="236">
        <v>6600</v>
      </c>
    </row>
    <row r="35" spans="1:12" x14ac:dyDescent="0.25">
      <c r="A35" s="118"/>
      <c r="B35" s="119">
        <v>3293</v>
      </c>
      <c r="C35" s="120"/>
      <c r="D35" s="99" t="s">
        <v>185</v>
      </c>
      <c r="E35" s="96"/>
      <c r="F35" s="97"/>
      <c r="G35" s="100">
        <v>100</v>
      </c>
      <c r="H35" s="100">
        <v>100</v>
      </c>
      <c r="I35" s="236">
        <v>100</v>
      </c>
    </row>
    <row r="36" spans="1:12" x14ac:dyDescent="0.25">
      <c r="A36" s="118"/>
      <c r="B36" s="119">
        <v>3294</v>
      </c>
      <c r="C36" s="120"/>
      <c r="D36" s="99" t="s">
        <v>172</v>
      </c>
      <c r="E36" s="96"/>
      <c r="F36" s="97"/>
      <c r="G36" s="100">
        <v>130</v>
      </c>
      <c r="H36" s="100">
        <v>130</v>
      </c>
      <c r="I36" s="236">
        <v>130</v>
      </c>
    </row>
    <row r="37" spans="1:12" x14ac:dyDescent="0.25">
      <c r="A37" s="118"/>
      <c r="B37" s="119">
        <v>3295</v>
      </c>
      <c r="C37" s="120"/>
      <c r="D37" s="99" t="s">
        <v>173</v>
      </c>
      <c r="E37" s="96"/>
      <c r="F37" s="97"/>
      <c r="G37" s="100">
        <v>270</v>
      </c>
      <c r="H37" s="100">
        <v>270</v>
      </c>
      <c r="I37" s="236">
        <v>270</v>
      </c>
    </row>
    <row r="38" spans="1:12" ht="25.5" x14ac:dyDescent="0.25">
      <c r="A38" s="118"/>
      <c r="B38" s="119">
        <v>3299</v>
      </c>
      <c r="C38" s="120"/>
      <c r="D38" s="99" t="s">
        <v>174</v>
      </c>
      <c r="E38" s="96"/>
      <c r="F38" s="97"/>
      <c r="G38" s="100">
        <v>800</v>
      </c>
      <c r="H38" s="100">
        <v>800</v>
      </c>
      <c r="I38" s="236">
        <v>800</v>
      </c>
    </row>
    <row r="39" spans="1:12" ht="38.25" x14ac:dyDescent="0.25">
      <c r="A39" s="294" t="s">
        <v>93</v>
      </c>
      <c r="B39" s="295"/>
      <c r="C39" s="296"/>
      <c r="D39" s="144" t="s">
        <v>94</v>
      </c>
      <c r="E39" s="113"/>
      <c r="F39" s="114"/>
      <c r="G39" s="115">
        <f t="shared" ref="G39:I40" si="1">SUM(G40)</f>
        <v>1828100</v>
      </c>
      <c r="H39" s="115">
        <f t="shared" si="1"/>
        <v>1828100</v>
      </c>
      <c r="I39" s="115">
        <f t="shared" si="1"/>
        <v>1828100</v>
      </c>
    </row>
    <row r="40" spans="1:12" ht="38.25" x14ac:dyDescent="0.25">
      <c r="A40" s="297" t="s">
        <v>95</v>
      </c>
      <c r="B40" s="298"/>
      <c r="C40" s="299"/>
      <c r="D40" s="145" t="s">
        <v>208</v>
      </c>
      <c r="E40" s="113"/>
      <c r="F40" s="114"/>
      <c r="G40" s="115">
        <f t="shared" si="1"/>
        <v>1828100</v>
      </c>
      <c r="H40" s="115">
        <f t="shared" si="1"/>
        <v>1828100</v>
      </c>
      <c r="I40" s="115">
        <f t="shared" si="1"/>
        <v>1828100</v>
      </c>
    </row>
    <row r="41" spans="1:12" x14ac:dyDescent="0.25">
      <c r="A41" s="333">
        <v>3</v>
      </c>
      <c r="B41" s="334"/>
      <c r="C41" s="335"/>
      <c r="D41" s="134" t="s">
        <v>11</v>
      </c>
      <c r="E41" s="156"/>
      <c r="F41" s="157"/>
      <c r="G41" s="158">
        <f>SUM(G42,G48)</f>
        <v>1828100</v>
      </c>
      <c r="H41" s="158">
        <f>SUM(H42,H48)</f>
        <v>1828100</v>
      </c>
      <c r="I41" s="158">
        <f>SUM(I42,I48)</f>
        <v>1828100</v>
      </c>
      <c r="L41" s="216"/>
    </row>
    <row r="42" spans="1:12" ht="18" customHeight="1" x14ac:dyDescent="0.25">
      <c r="A42" s="107">
        <v>31</v>
      </c>
      <c r="B42" s="121"/>
      <c r="C42" s="122"/>
      <c r="D42" s="122" t="s">
        <v>12</v>
      </c>
      <c r="E42" s="108"/>
      <c r="F42" s="109"/>
      <c r="G42" s="110">
        <f>SUM(G43:G47)</f>
        <v>1773000</v>
      </c>
      <c r="H42" s="110">
        <f>SUM(H43:H47)</f>
        <v>1773000</v>
      </c>
      <c r="I42" s="110">
        <f>SUM(I43:I47)</f>
        <v>1773000</v>
      </c>
    </row>
    <row r="43" spans="1:12" x14ac:dyDescent="0.25">
      <c r="A43" s="150"/>
      <c r="B43" s="151">
        <v>3111</v>
      </c>
      <c r="C43" s="152"/>
      <c r="D43" s="152" t="s">
        <v>175</v>
      </c>
      <c r="E43" s="153"/>
      <c r="F43" s="154"/>
      <c r="G43" s="192">
        <v>1420000</v>
      </c>
      <c r="H43" s="192">
        <v>1420000</v>
      </c>
      <c r="I43" s="192">
        <v>1420000</v>
      </c>
    </row>
    <row r="44" spans="1:12" ht="15.75" customHeight="1" x14ac:dyDescent="0.25">
      <c r="A44" s="150"/>
      <c r="B44" s="151">
        <v>3113</v>
      </c>
      <c r="C44" s="152"/>
      <c r="D44" s="152" t="s">
        <v>176</v>
      </c>
      <c r="E44" s="153"/>
      <c r="F44" s="154"/>
      <c r="G44" s="192">
        <v>30000</v>
      </c>
      <c r="H44" s="192">
        <v>30000</v>
      </c>
      <c r="I44" s="192">
        <v>30000</v>
      </c>
    </row>
    <row r="45" spans="1:12" ht="14.25" customHeight="1" x14ac:dyDescent="0.25">
      <c r="A45" s="150"/>
      <c r="B45" s="151">
        <v>3114</v>
      </c>
      <c r="C45" s="152"/>
      <c r="D45" s="152" t="s">
        <v>177</v>
      </c>
      <c r="E45" s="153"/>
      <c r="F45" s="154"/>
      <c r="G45" s="192">
        <v>15000</v>
      </c>
      <c r="H45" s="192">
        <v>15000</v>
      </c>
      <c r="I45" s="192">
        <v>15000</v>
      </c>
    </row>
    <row r="46" spans="1:12" ht="19.5" customHeight="1" x14ac:dyDescent="0.25">
      <c r="A46" s="150"/>
      <c r="B46" s="151">
        <v>3121</v>
      </c>
      <c r="C46" s="152"/>
      <c r="D46" s="152" t="s">
        <v>178</v>
      </c>
      <c r="E46" s="153"/>
      <c r="F46" s="154"/>
      <c r="G46" s="192">
        <v>78000</v>
      </c>
      <c r="H46" s="192">
        <v>78000</v>
      </c>
      <c r="I46" s="192">
        <v>78000</v>
      </c>
    </row>
    <row r="47" spans="1:12" ht="25.5" x14ac:dyDescent="0.25">
      <c r="A47" s="150"/>
      <c r="B47" s="151">
        <v>3132</v>
      </c>
      <c r="C47" s="152"/>
      <c r="D47" s="152" t="s">
        <v>179</v>
      </c>
      <c r="E47" s="153"/>
      <c r="F47" s="154"/>
      <c r="G47" s="192">
        <v>230000</v>
      </c>
      <c r="H47" s="192">
        <v>230000</v>
      </c>
      <c r="I47" s="192">
        <v>230000</v>
      </c>
    </row>
    <row r="48" spans="1:12" x14ac:dyDescent="0.25">
      <c r="A48" s="193">
        <v>32</v>
      </c>
      <c r="B48" s="189"/>
      <c r="C48" s="190"/>
      <c r="D48" s="190" t="s">
        <v>22</v>
      </c>
      <c r="E48" s="156"/>
      <c r="F48" s="157"/>
      <c r="G48" s="158">
        <f>SUM(G49:G50)</f>
        <v>55100</v>
      </c>
      <c r="H48" s="158">
        <f>SUM(H49:H50)</f>
        <v>55100</v>
      </c>
      <c r="I48" s="158">
        <f>SUM(I49:I50)</f>
        <v>55100</v>
      </c>
    </row>
    <row r="49" spans="1:12" ht="38.25" x14ac:dyDescent="0.25">
      <c r="A49" s="101"/>
      <c r="B49" s="117">
        <v>3212</v>
      </c>
      <c r="C49" s="99"/>
      <c r="D49" s="99" t="s">
        <v>180</v>
      </c>
      <c r="E49" s="96"/>
      <c r="F49" s="97"/>
      <c r="G49" s="71">
        <v>49000</v>
      </c>
      <c r="H49" s="100">
        <v>49000</v>
      </c>
      <c r="I49" s="100">
        <v>49000</v>
      </c>
    </row>
    <row r="50" spans="1:12" x14ac:dyDescent="0.25">
      <c r="A50" s="101"/>
      <c r="B50" s="117">
        <v>3295</v>
      </c>
      <c r="C50" s="99"/>
      <c r="D50" s="99" t="s">
        <v>173</v>
      </c>
      <c r="E50" s="96"/>
      <c r="F50" s="97"/>
      <c r="G50" s="100">
        <v>6100</v>
      </c>
      <c r="H50" s="100">
        <v>6100</v>
      </c>
      <c r="I50" s="100">
        <v>6100</v>
      </c>
    </row>
    <row r="51" spans="1:12" ht="25.5" x14ac:dyDescent="0.25">
      <c r="A51" s="294" t="s">
        <v>97</v>
      </c>
      <c r="B51" s="295"/>
      <c r="C51" s="296"/>
      <c r="D51" s="144" t="s">
        <v>98</v>
      </c>
      <c r="E51" s="113"/>
      <c r="F51" s="114"/>
      <c r="G51" s="115">
        <f t="shared" ref="G51:I54" si="2">SUM(G52)</f>
        <v>670</v>
      </c>
      <c r="H51" s="115">
        <f t="shared" si="2"/>
        <v>670</v>
      </c>
      <c r="I51" s="115">
        <f t="shared" si="2"/>
        <v>670</v>
      </c>
    </row>
    <row r="52" spans="1:12" ht="25.5" x14ac:dyDescent="0.25">
      <c r="A52" s="350" t="s">
        <v>92</v>
      </c>
      <c r="B52" s="351"/>
      <c r="C52" s="352"/>
      <c r="D52" s="145" t="s">
        <v>150</v>
      </c>
      <c r="E52" s="113"/>
      <c r="F52" s="114"/>
      <c r="G52" s="115">
        <f t="shared" si="2"/>
        <v>670</v>
      </c>
      <c r="H52" s="115">
        <f t="shared" si="2"/>
        <v>670</v>
      </c>
      <c r="I52" s="115">
        <f t="shared" si="2"/>
        <v>670</v>
      </c>
      <c r="L52" s="216"/>
    </row>
    <row r="53" spans="1:12" ht="25.5" x14ac:dyDescent="0.25">
      <c r="A53" s="188">
        <v>4</v>
      </c>
      <c r="B53" s="189"/>
      <c r="C53" s="190"/>
      <c r="D53" s="190" t="s">
        <v>13</v>
      </c>
      <c r="E53" s="156"/>
      <c r="F53" s="157"/>
      <c r="G53" s="158">
        <f t="shared" si="2"/>
        <v>670</v>
      </c>
      <c r="H53" s="158">
        <f t="shared" si="2"/>
        <v>670</v>
      </c>
      <c r="I53" s="158">
        <f t="shared" si="2"/>
        <v>670</v>
      </c>
    </row>
    <row r="54" spans="1:12" ht="38.25" x14ac:dyDescent="0.25">
      <c r="A54" s="188">
        <v>42</v>
      </c>
      <c r="B54" s="189"/>
      <c r="C54" s="190"/>
      <c r="D54" s="190" t="s">
        <v>27</v>
      </c>
      <c r="E54" s="156"/>
      <c r="F54" s="157"/>
      <c r="G54" s="158">
        <f t="shared" si="2"/>
        <v>670</v>
      </c>
      <c r="H54" s="158">
        <f t="shared" si="2"/>
        <v>670</v>
      </c>
      <c r="I54" s="158">
        <f t="shared" si="2"/>
        <v>670</v>
      </c>
    </row>
    <row r="55" spans="1:12" x14ac:dyDescent="0.25">
      <c r="A55" s="116"/>
      <c r="B55" s="117">
        <v>4241</v>
      </c>
      <c r="C55" s="99"/>
      <c r="D55" s="99" t="s">
        <v>181</v>
      </c>
      <c r="E55" s="96"/>
      <c r="F55" s="97"/>
      <c r="G55" s="100">
        <v>670</v>
      </c>
      <c r="H55" s="100">
        <v>670</v>
      </c>
      <c r="I55" s="100">
        <v>670</v>
      </c>
    </row>
    <row r="56" spans="1:12" ht="25.5" x14ac:dyDescent="0.25">
      <c r="A56" s="294" t="s">
        <v>182</v>
      </c>
      <c r="B56" s="295"/>
      <c r="C56" s="296"/>
      <c r="D56" s="144" t="s">
        <v>183</v>
      </c>
      <c r="E56" s="113"/>
      <c r="F56" s="114"/>
      <c r="G56" s="115">
        <f>SUM(G57,G112,G240)</f>
        <v>640570</v>
      </c>
      <c r="H56" s="115">
        <f>SUM(H57,H112,H240)</f>
        <v>640570</v>
      </c>
      <c r="I56" s="115">
        <f>SUM(I57,I112,I240)</f>
        <v>640570</v>
      </c>
    </row>
    <row r="57" spans="1:12" ht="25.5" x14ac:dyDescent="0.25">
      <c r="A57" s="294" t="s">
        <v>102</v>
      </c>
      <c r="B57" s="295"/>
      <c r="C57" s="296"/>
      <c r="D57" s="144" t="s">
        <v>103</v>
      </c>
      <c r="E57" s="113"/>
      <c r="F57" s="114"/>
      <c r="G57" s="115">
        <f>SUM(G58,G66,G106)</f>
        <v>314300</v>
      </c>
      <c r="H57" s="115">
        <f>SUM(H58,H66,H106)</f>
        <v>315300</v>
      </c>
      <c r="I57" s="115">
        <f>SUM(I58,I66,I106)</f>
        <v>315300</v>
      </c>
    </row>
    <row r="58" spans="1:12" ht="25.5" x14ac:dyDescent="0.25">
      <c r="A58" s="297" t="s">
        <v>104</v>
      </c>
      <c r="B58" s="298"/>
      <c r="C58" s="299"/>
      <c r="D58" s="145" t="s">
        <v>184</v>
      </c>
      <c r="E58" s="113"/>
      <c r="F58" s="114"/>
      <c r="G58" s="115">
        <f>SUM(G59)</f>
        <v>166000</v>
      </c>
      <c r="H58" s="115">
        <f>SUM(H59)</f>
        <v>166000</v>
      </c>
      <c r="I58" s="115">
        <f>SUM(I59)</f>
        <v>166000</v>
      </c>
      <c r="L58" s="214"/>
    </row>
    <row r="59" spans="1:12" x14ac:dyDescent="0.25">
      <c r="A59" s="333">
        <v>3</v>
      </c>
      <c r="B59" s="334"/>
      <c r="C59" s="335"/>
      <c r="D59" s="190" t="s">
        <v>11</v>
      </c>
      <c r="E59" s="156"/>
      <c r="F59" s="157"/>
      <c r="G59" s="158">
        <f>SUM(G60,G64)</f>
        <v>166000</v>
      </c>
      <c r="H59" s="158">
        <f>SUM(H60,H64)</f>
        <v>166000</v>
      </c>
      <c r="I59" s="158">
        <f>SUM(I60,I64)</f>
        <v>166000</v>
      </c>
    </row>
    <row r="60" spans="1:12" x14ac:dyDescent="0.25">
      <c r="A60" s="347">
        <v>31</v>
      </c>
      <c r="B60" s="348"/>
      <c r="C60" s="349"/>
      <c r="D60" s="190" t="s">
        <v>12</v>
      </c>
      <c r="E60" s="156"/>
      <c r="F60" s="157"/>
      <c r="G60" s="158">
        <f>SUM(G61:G63)</f>
        <v>164000</v>
      </c>
      <c r="H60" s="158">
        <f>SUM(H61:H63)</f>
        <v>164000</v>
      </c>
      <c r="I60" s="158">
        <f>SUM(I61:I63)</f>
        <v>164000</v>
      </c>
    </row>
    <row r="61" spans="1:12" x14ac:dyDescent="0.25">
      <c r="A61" s="118"/>
      <c r="B61" s="119">
        <v>3111</v>
      </c>
      <c r="C61" s="120"/>
      <c r="D61" s="99" t="s">
        <v>175</v>
      </c>
      <c r="E61" s="96"/>
      <c r="F61" s="97"/>
      <c r="G61" s="71">
        <v>137000</v>
      </c>
      <c r="H61" s="100">
        <v>137000</v>
      </c>
      <c r="I61" s="236">
        <v>137000</v>
      </c>
    </row>
    <row r="62" spans="1:12" ht="25.5" x14ac:dyDescent="0.25">
      <c r="A62" s="118"/>
      <c r="B62" s="119">
        <v>3121</v>
      </c>
      <c r="C62" s="120"/>
      <c r="D62" s="99" t="s">
        <v>178</v>
      </c>
      <c r="E62" s="96"/>
      <c r="F62" s="97"/>
      <c r="G62" s="71">
        <v>4000</v>
      </c>
      <c r="H62" s="100">
        <v>4000</v>
      </c>
      <c r="I62" s="236">
        <v>4000</v>
      </c>
    </row>
    <row r="63" spans="1:12" ht="25.5" x14ac:dyDescent="0.25">
      <c r="A63" s="118"/>
      <c r="B63" s="119">
        <v>3132</v>
      </c>
      <c r="C63" s="120"/>
      <c r="D63" s="99" t="s">
        <v>179</v>
      </c>
      <c r="E63" s="96"/>
      <c r="F63" s="97"/>
      <c r="G63" s="71">
        <v>23000</v>
      </c>
      <c r="H63" s="100">
        <v>23000</v>
      </c>
      <c r="I63" s="236">
        <v>23000</v>
      </c>
    </row>
    <row r="64" spans="1:12" x14ac:dyDescent="0.25">
      <c r="A64" s="194">
        <v>32</v>
      </c>
      <c r="B64" s="195"/>
      <c r="C64" s="196"/>
      <c r="D64" s="190" t="s">
        <v>22</v>
      </c>
      <c r="E64" s="156"/>
      <c r="F64" s="157"/>
      <c r="G64" s="158">
        <f>SUM(G65)</f>
        <v>2000</v>
      </c>
      <c r="H64" s="158">
        <f>SUM(H65)</f>
        <v>2000</v>
      </c>
      <c r="I64" s="158">
        <f>SUM(I65)</f>
        <v>2000</v>
      </c>
    </row>
    <row r="65" spans="1:12" ht="38.25" x14ac:dyDescent="0.25">
      <c r="A65" s="118"/>
      <c r="B65" s="119">
        <v>3212</v>
      </c>
      <c r="C65" s="120"/>
      <c r="D65" s="99" t="s">
        <v>180</v>
      </c>
      <c r="E65" s="96"/>
      <c r="F65" s="97"/>
      <c r="G65" s="71">
        <v>2000</v>
      </c>
      <c r="H65" s="100">
        <v>2000</v>
      </c>
      <c r="I65" s="236">
        <v>2000</v>
      </c>
    </row>
    <row r="66" spans="1:12" ht="51" x14ac:dyDescent="0.25">
      <c r="A66" s="297" t="s">
        <v>106</v>
      </c>
      <c r="B66" s="298"/>
      <c r="C66" s="299"/>
      <c r="D66" s="145" t="s">
        <v>205</v>
      </c>
      <c r="E66" s="113"/>
      <c r="F66" s="114"/>
      <c r="G66" s="115">
        <f>SUM(G67,G99)</f>
        <v>143300</v>
      </c>
      <c r="H66" s="115">
        <f>SUM(H67,H99)</f>
        <v>144300</v>
      </c>
      <c r="I66" s="115">
        <f>SUM(I67,I99)</f>
        <v>144300</v>
      </c>
    </row>
    <row r="67" spans="1:12" x14ac:dyDescent="0.25">
      <c r="A67" s="333">
        <v>3</v>
      </c>
      <c r="B67" s="334"/>
      <c r="C67" s="335"/>
      <c r="D67" s="190" t="s">
        <v>11</v>
      </c>
      <c r="E67" s="156"/>
      <c r="F67" s="157"/>
      <c r="G67" s="158">
        <f>SUM(G68,G72,G96)</f>
        <v>138500</v>
      </c>
      <c r="H67" s="158">
        <f>SUM(H68,H72,H96)</f>
        <v>139500</v>
      </c>
      <c r="I67" s="158">
        <f>SUM(I68,I72,I96)</f>
        <v>139500</v>
      </c>
      <c r="L67" s="218"/>
    </row>
    <row r="68" spans="1:12" x14ac:dyDescent="0.25">
      <c r="A68" s="336">
        <v>31</v>
      </c>
      <c r="B68" s="337"/>
      <c r="C68" s="338"/>
      <c r="D68" s="190" t="s">
        <v>12</v>
      </c>
      <c r="E68" s="156"/>
      <c r="F68" s="157"/>
      <c r="G68" s="158">
        <f>SUM(G69:G71)</f>
        <v>50500</v>
      </c>
      <c r="H68" s="158">
        <f>SUM(H69:H71)</f>
        <v>50500</v>
      </c>
      <c r="I68" s="158">
        <f>SUM(I69:I71)</f>
        <v>50500</v>
      </c>
    </row>
    <row r="69" spans="1:12" x14ac:dyDescent="0.25">
      <c r="A69" s="118"/>
      <c r="B69" s="119">
        <v>3111</v>
      </c>
      <c r="C69" s="120"/>
      <c r="D69" s="99" t="s">
        <v>175</v>
      </c>
      <c r="E69" s="96"/>
      <c r="F69" s="97"/>
      <c r="G69" s="71">
        <v>40000</v>
      </c>
      <c r="H69" s="100">
        <v>40000</v>
      </c>
      <c r="I69" s="236">
        <v>40000</v>
      </c>
    </row>
    <row r="70" spans="1:12" ht="25.5" x14ac:dyDescent="0.25">
      <c r="A70" s="118"/>
      <c r="B70" s="119">
        <v>3121</v>
      </c>
      <c r="C70" s="120"/>
      <c r="D70" s="99" t="s">
        <v>178</v>
      </c>
      <c r="E70" s="96"/>
      <c r="F70" s="97"/>
      <c r="G70" s="71">
        <v>4000</v>
      </c>
      <c r="H70" s="100">
        <v>4000</v>
      </c>
      <c r="I70" s="236">
        <v>4000</v>
      </c>
    </row>
    <row r="71" spans="1:12" ht="25.5" x14ac:dyDescent="0.25">
      <c r="A71" s="118"/>
      <c r="B71" s="119">
        <v>3132</v>
      </c>
      <c r="C71" s="120"/>
      <c r="D71" s="99" t="s">
        <v>179</v>
      </c>
      <c r="E71" s="96"/>
      <c r="F71" s="97"/>
      <c r="G71" s="71">
        <v>6500</v>
      </c>
      <c r="H71" s="100">
        <v>6500</v>
      </c>
      <c r="I71" s="236">
        <v>6500</v>
      </c>
    </row>
    <row r="72" spans="1:12" x14ac:dyDescent="0.25">
      <c r="A72" s="132">
        <v>32</v>
      </c>
      <c r="B72" s="162"/>
      <c r="C72" s="131"/>
      <c r="D72" s="131" t="s">
        <v>22</v>
      </c>
      <c r="E72" s="111"/>
      <c r="F72" s="111"/>
      <c r="G72" s="112">
        <f>SUM(G73:G95)</f>
        <v>87900</v>
      </c>
      <c r="H72" s="112">
        <f>SUM(H73:H95)</f>
        <v>88900</v>
      </c>
      <c r="I72" s="112">
        <f>SUM(I73:I95)</f>
        <v>88900</v>
      </c>
    </row>
    <row r="73" spans="1:12" x14ac:dyDescent="0.25">
      <c r="A73" s="118"/>
      <c r="B73" s="119">
        <v>3211</v>
      </c>
      <c r="C73" s="120"/>
      <c r="D73" s="99" t="s">
        <v>151</v>
      </c>
      <c r="E73" s="104"/>
      <c r="F73" s="104"/>
      <c r="G73" s="166">
        <v>3000</v>
      </c>
      <c r="H73" s="105">
        <v>3000</v>
      </c>
      <c r="I73" s="105">
        <v>3000</v>
      </c>
    </row>
    <row r="74" spans="1:12" ht="38.25" x14ac:dyDescent="0.25">
      <c r="A74" s="118"/>
      <c r="B74" s="119">
        <v>3212</v>
      </c>
      <c r="C74" s="120"/>
      <c r="D74" s="99" t="s">
        <v>180</v>
      </c>
      <c r="E74" s="104"/>
      <c r="F74" s="104"/>
      <c r="G74" s="166">
        <v>2000</v>
      </c>
      <c r="H74" s="105">
        <v>2000</v>
      </c>
      <c r="I74" s="105">
        <v>2000</v>
      </c>
    </row>
    <row r="75" spans="1:12" ht="25.5" x14ac:dyDescent="0.25">
      <c r="A75" s="118"/>
      <c r="B75" s="119">
        <v>3213</v>
      </c>
      <c r="C75" s="120"/>
      <c r="D75" s="99" t="s">
        <v>152</v>
      </c>
      <c r="E75" s="104"/>
      <c r="F75" s="104"/>
      <c r="G75" s="166">
        <v>100</v>
      </c>
      <c r="H75" s="105">
        <v>100</v>
      </c>
      <c r="I75" s="105">
        <v>100</v>
      </c>
    </row>
    <row r="76" spans="1:12" ht="25.5" x14ac:dyDescent="0.25">
      <c r="A76" s="118"/>
      <c r="B76" s="119">
        <v>3214</v>
      </c>
      <c r="C76" s="120"/>
      <c r="D76" s="99" t="s">
        <v>153</v>
      </c>
      <c r="E76" s="104"/>
      <c r="F76" s="104"/>
      <c r="G76" s="105">
        <v>0</v>
      </c>
      <c r="H76" s="105">
        <v>0</v>
      </c>
      <c r="I76" s="105">
        <v>0</v>
      </c>
    </row>
    <row r="77" spans="1:12" ht="25.5" x14ac:dyDescent="0.25">
      <c r="A77" s="118"/>
      <c r="B77" s="119">
        <v>3221</v>
      </c>
      <c r="C77" s="120"/>
      <c r="D77" s="99" t="s">
        <v>154</v>
      </c>
      <c r="E77" s="104"/>
      <c r="F77" s="104"/>
      <c r="G77" s="105">
        <v>5500</v>
      </c>
      <c r="H77" s="105">
        <v>5500</v>
      </c>
      <c r="I77" s="105">
        <v>5500</v>
      </c>
    </row>
    <row r="78" spans="1:12" x14ac:dyDescent="0.25">
      <c r="A78" s="118"/>
      <c r="B78" s="222">
        <v>3222</v>
      </c>
      <c r="C78" s="120"/>
      <c r="D78" s="99" t="s">
        <v>155</v>
      </c>
      <c r="E78" s="104"/>
      <c r="F78" s="104"/>
      <c r="G78" s="105">
        <v>55000</v>
      </c>
      <c r="H78" s="105">
        <v>56000</v>
      </c>
      <c r="I78" s="105">
        <v>56000</v>
      </c>
    </row>
    <row r="79" spans="1:12" x14ac:dyDescent="0.25">
      <c r="A79" s="118"/>
      <c r="B79" s="119">
        <v>3223</v>
      </c>
      <c r="C79" s="120"/>
      <c r="D79" s="99" t="s">
        <v>156</v>
      </c>
      <c r="E79" s="104"/>
      <c r="F79" s="104"/>
      <c r="G79" s="105">
        <v>100</v>
      </c>
      <c r="H79" s="105">
        <v>100</v>
      </c>
      <c r="I79" s="105">
        <v>100</v>
      </c>
    </row>
    <row r="80" spans="1:12" ht="38.25" x14ac:dyDescent="0.25">
      <c r="A80" s="118"/>
      <c r="B80" s="119">
        <v>3224</v>
      </c>
      <c r="C80" s="120"/>
      <c r="D80" s="99" t="s">
        <v>157</v>
      </c>
      <c r="E80" s="104"/>
      <c r="F80" s="104"/>
      <c r="G80" s="105">
        <v>1000</v>
      </c>
      <c r="H80" s="105">
        <v>1000</v>
      </c>
      <c r="I80" s="105">
        <v>1000</v>
      </c>
    </row>
    <row r="81" spans="1:9" x14ac:dyDescent="0.25">
      <c r="A81" s="118"/>
      <c r="B81" s="119">
        <v>3225</v>
      </c>
      <c r="C81" s="120"/>
      <c r="D81" s="99" t="s">
        <v>158</v>
      </c>
      <c r="E81" s="104"/>
      <c r="F81" s="104"/>
      <c r="G81" s="105">
        <v>1500</v>
      </c>
      <c r="H81" s="105">
        <v>1500</v>
      </c>
      <c r="I81" s="105">
        <v>1500</v>
      </c>
    </row>
    <row r="82" spans="1:9" ht="25.5" x14ac:dyDescent="0.25">
      <c r="A82" s="118"/>
      <c r="B82" s="119">
        <v>3227</v>
      </c>
      <c r="C82" s="120"/>
      <c r="D82" s="99" t="s">
        <v>159</v>
      </c>
      <c r="E82" s="104"/>
      <c r="F82" s="104"/>
      <c r="G82" s="166">
        <v>500</v>
      </c>
      <c r="H82" s="105">
        <v>500</v>
      </c>
      <c r="I82" s="105">
        <v>500</v>
      </c>
    </row>
    <row r="83" spans="1:9" ht="25.5" x14ac:dyDescent="0.25">
      <c r="A83" s="118"/>
      <c r="B83" s="119">
        <v>3231</v>
      </c>
      <c r="C83" s="120"/>
      <c r="D83" s="99" t="s">
        <v>160</v>
      </c>
      <c r="E83" s="104"/>
      <c r="F83" s="104"/>
      <c r="G83" s="105">
        <v>800</v>
      </c>
      <c r="H83" s="105">
        <v>800</v>
      </c>
      <c r="I83" s="105">
        <v>800</v>
      </c>
    </row>
    <row r="84" spans="1:9" ht="25.5" x14ac:dyDescent="0.25">
      <c r="A84" s="118"/>
      <c r="B84" s="119">
        <v>3232</v>
      </c>
      <c r="C84" s="120"/>
      <c r="D84" s="99" t="s">
        <v>162</v>
      </c>
      <c r="E84" s="104"/>
      <c r="F84" s="104"/>
      <c r="G84" s="105">
        <v>2000</v>
      </c>
      <c r="H84" s="105">
        <v>2000</v>
      </c>
      <c r="I84" s="105">
        <v>2000</v>
      </c>
    </row>
    <row r="85" spans="1:9" ht="25.5" x14ac:dyDescent="0.25">
      <c r="A85" s="118"/>
      <c r="B85" s="119">
        <v>3233</v>
      </c>
      <c r="C85" s="120"/>
      <c r="D85" s="99" t="s">
        <v>163</v>
      </c>
      <c r="E85" s="104"/>
      <c r="F85" s="104"/>
      <c r="G85" s="166">
        <v>100</v>
      </c>
      <c r="H85" s="105">
        <v>100</v>
      </c>
      <c r="I85" s="105">
        <v>100</v>
      </c>
    </row>
    <row r="86" spans="1:9" x14ac:dyDescent="0.25">
      <c r="A86" s="118"/>
      <c r="B86" s="119">
        <v>3234</v>
      </c>
      <c r="C86" s="120"/>
      <c r="D86" s="99" t="s">
        <v>164</v>
      </c>
      <c r="E86" s="104"/>
      <c r="F86" s="104"/>
      <c r="G86" s="105">
        <v>700</v>
      </c>
      <c r="H86" s="105">
        <v>700</v>
      </c>
      <c r="I86" s="105">
        <v>700</v>
      </c>
    </row>
    <row r="87" spans="1:9" x14ac:dyDescent="0.25">
      <c r="A87" s="118"/>
      <c r="B87" s="119">
        <v>3235</v>
      </c>
      <c r="C87" s="120"/>
      <c r="D87" s="99" t="s">
        <v>165</v>
      </c>
      <c r="E87" s="104"/>
      <c r="F87" s="104"/>
      <c r="G87" s="166">
        <v>2500</v>
      </c>
      <c r="H87" s="105">
        <v>2500</v>
      </c>
      <c r="I87" s="105">
        <v>2500</v>
      </c>
    </row>
    <row r="88" spans="1:9" ht="25.5" x14ac:dyDescent="0.25">
      <c r="A88" s="118"/>
      <c r="B88" s="119">
        <v>3236</v>
      </c>
      <c r="C88" s="120"/>
      <c r="D88" s="99" t="s">
        <v>166</v>
      </c>
      <c r="E88" s="104"/>
      <c r="F88" s="104"/>
      <c r="G88" s="105">
        <v>1300</v>
      </c>
      <c r="H88" s="105">
        <v>1300</v>
      </c>
      <c r="I88" s="105">
        <v>1300</v>
      </c>
    </row>
    <row r="89" spans="1:9" ht="25.5" x14ac:dyDescent="0.25">
      <c r="A89" s="118"/>
      <c r="B89" s="119">
        <v>3237</v>
      </c>
      <c r="C89" s="120"/>
      <c r="D89" s="99" t="s">
        <v>168</v>
      </c>
      <c r="E89" s="104"/>
      <c r="F89" s="104"/>
      <c r="G89" s="166">
        <v>200</v>
      </c>
      <c r="H89" s="105">
        <v>200</v>
      </c>
      <c r="I89" s="105">
        <v>200</v>
      </c>
    </row>
    <row r="90" spans="1:9" x14ac:dyDescent="0.25">
      <c r="A90" s="118"/>
      <c r="B90" s="119">
        <v>3238</v>
      </c>
      <c r="C90" s="120"/>
      <c r="D90" s="99" t="s">
        <v>169</v>
      </c>
      <c r="E90" s="104"/>
      <c r="F90" s="104"/>
      <c r="G90" s="105">
        <v>500</v>
      </c>
      <c r="H90" s="105">
        <v>500</v>
      </c>
      <c r="I90" s="105">
        <v>500</v>
      </c>
    </row>
    <row r="91" spans="1:9" x14ac:dyDescent="0.25">
      <c r="A91" s="118"/>
      <c r="B91" s="119">
        <v>3239</v>
      </c>
      <c r="C91" s="120"/>
      <c r="D91" s="99" t="s">
        <v>170</v>
      </c>
      <c r="E91" s="104"/>
      <c r="F91" s="104"/>
      <c r="G91" s="105">
        <v>5300</v>
      </c>
      <c r="H91" s="105">
        <v>5300</v>
      </c>
      <c r="I91" s="105">
        <v>5300</v>
      </c>
    </row>
    <row r="92" spans="1:9" x14ac:dyDescent="0.25">
      <c r="A92" s="118"/>
      <c r="B92" s="119">
        <v>3292</v>
      </c>
      <c r="C92" s="120"/>
      <c r="D92" s="99" t="s">
        <v>171</v>
      </c>
      <c r="E92" s="104"/>
      <c r="F92" s="104"/>
      <c r="G92" s="105">
        <v>700</v>
      </c>
      <c r="H92" s="105">
        <v>700</v>
      </c>
      <c r="I92" s="105">
        <v>700</v>
      </c>
    </row>
    <row r="93" spans="1:9" x14ac:dyDescent="0.25">
      <c r="A93" s="118"/>
      <c r="B93" s="119">
        <v>3295</v>
      </c>
      <c r="C93" s="120"/>
      <c r="D93" s="99" t="s">
        <v>173</v>
      </c>
      <c r="E93" s="104"/>
      <c r="F93" s="104"/>
      <c r="G93" s="105">
        <v>100</v>
      </c>
      <c r="H93" s="105">
        <v>100</v>
      </c>
      <c r="I93" s="105">
        <v>100</v>
      </c>
    </row>
    <row r="94" spans="1:9" x14ac:dyDescent="0.25">
      <c r="A94" s="118"/>
      <c r="B94" s="119">
        <v>3294</v>
      </c>
      <c r="C94" s="120"/>
      <c r="D94" s="99" t="s">
        <v>172</v>
      </c>
      <c r="E94" s="104"/>
      <c r="F94" s="104"/>
      <c r="G94" s="105">
        <v>0</v>
      </c>
      <c r="H94" s="105">
        <v>0</v>
      </c>
      <c r="I94" s="105"/>
    </row>
    <row r="95" spans="1:9" ht="25.5" x14ac:dyDescent="0.25">
      <c r="A95" s="118"/>
      <c r="B95" s="124">
        <v>3299</v>
      </c>
      <c r="C95" s="125"/>
      <c r="D95" s="99" t="s">
        <v>174</v>
      </c>
      <c r="E95" s="104"/>
      <c r="F95" s="104"/>
      <c r="G95" s="105">
        <v>5000</v>
      </c>
      <c r="H95" s="105">
        <v>5000</v>
      </c>
      <c r="I95" s="105">
        <v>5000</v>
      </c>
    </row>
    <row r="96" spans="1:9" x14ac:dyDescent="0.25">
      <c r="A96" s="132">
        <v>34</v>
      </c>
      <c r="B96" s="197"/>
      <c r="C96" s="198"/>
      <c r="D96" s="199" t="s">
        <v>66</v>
      </c>
      <c r="E96" s="111"/>
      <c r="F96" s="111"/>
      <c r="G96" s="112">
        <f>G97+G98</f>
        <v>100</v>
      </c>
      <c r="H96" s="112">
        <f>H97+H98</f>
        <v>100</v>
      </c>
      <c r="I96" s="112">
        <f>I97+I98</f>
        <v>100</v>
      </c>
    </row>
    <row r="97" spans="1:12" ht="27.75" customHeight="1" x14ac:dyDescent="0.25">
      <c r="A97" s="123"/>
      <c r="B97" s="94">
        <v>3431</v>
      </c>
      <c r="C97" s="161"/>
      <c r="D97" s="159" t="s">
        <v>206</v>
      </c>
      <c r="E97" s="160"/>
      <c r="F97" s="104"/>
      <c r="G97" s="105">
        <v>50</v>
      </c>
      <c r="H97" s="105">
        <v>50</v>
      </c>
      <c r="I97" s="105">
        <v>50</v>
      </c>
    </row>
    <row r="98" spans="1:12" x14ac:dyDescent="0.25">
      <c r="A98" s="123"/>
      <c r="B98" s="94">
        <v>3433</v>
      </c>
      <c r="C98" s="161"/>
      <c r="D98" s="159" t="s">
        <v>195</v>
      </c>
      <c r="E98" s="104"/>
      <c r="F98" s="104"/>
      <c r="G98" s="105">
        <v>50</v>
      </c>
      <c r="H98" s="105">
        <v>50</v>
      </c>
      <c r="I98" s="105">
        <v>50</v>
      </c>
    </row>
    <row r="99" spans="1:12" x14ac:dyDescent="0.25">
      <c r="A99" s="342">
        <v>4</v>
      </c>
      <c r="B99" s="343"/>
      <c r="C99" s="344"/>
      <c r="D99" s="131" t="s">
        <v>13</v>
      </c>
      <c r="E99" s="111"/>
      <c r="F99" s="111"/>
      <c r="G99" s="112">
        <f>G100</f>
        <v>4800</v>
      </c>
      <c r="H99" s="112">
        <f>H100</f>
        <v>4800</v>
      </c>
      <c r="I99" s="112">
        <f>I100</f>
        <v>4800</v>
      </c>
    </row>
    <row r="100" spans="1:12" x14ac:dyDescent="0.25">
      <c r="A100" s="132">
        <v>42</v>
      </c>
      <c r="B100" s="162"/>
      <c r="C100" s="131"/>
      <c r="D100" s="131" t="s">
        <v>27</v>
      </c>
      <c r="E100" s="111"/>
      <c r="F100" s="111"/>
      <c r="G100" s="112">
        <f>SUM(G101:G105)</f>
        <v>4800</v>
      </c>
      <c r="H100" s="112">
        <f>SUM(H101:H105)</f>
        <v>4800</v>
      </c>
      <c r="I100" s="112">
        <f>SUM(I101:I105)</f>
        <v>4800</v>
      </c>
    </row>
    <row r="101" spans="1:12" x14ac:dyDescent="0.25">
      <c r="A101" s="123"/>
      <c r="B101" s="126">
        <v>4221</v>
      </c>
      <c r="C101" s="103"/>
      <c r="D101" s="103" t="s">
        <v>188</v>
      </c>
      <c r="E101" s="104"/>
      <c r="F101" s="104"/>
      <c r="G101" s="166">
        <v>2000</v>
      </c>
      <c r="H101" s="105">
        <v>2000</v>
      </c>
      <c r="I101" s="105">
        <v>2000</v>
      </c>
    </row>
    <row r="102" spans="1:12" x14ac:dyDescent="0.25">
      <c r="A102" s="123"/>
      <c r="B102" s="126">
        <v>4222</v>
      </c>
      <c r="C102" s="103"/>
      <c r="D102" s="103" t="s">
        <v>189</v>
      </c>
      <c r="E102" s="104"/>
      <c r="F102" s="104"/>
      <c r="G102" s="166">
        <v>300</v>
      </c>
      <c r="H102" s="105">
        <v>300</v>
      </c>
      <c r="I102" s="105">
        <v>300</v>
      </c>
    </row>
    <row r="103" spans="1:12" x14ac:dyDescent="0.25">
      <c r="A103" s="123"/>
      <c r="B103" s="126">
        <v>4226</v>
      </c>
      <c r="C103" s="103"/>
      <c r="D103" s="103" t="s">
        <v>190</v>
      </c>
      <c r="E103" s="104"/>
      <c r="F103" s="104"/>
      <c r="G103" s="166">
        <v>200</v>
      </c>
      <c r="H103" s="105">
        <v>200</v>
      </c>
      <c r="I103" s="105">
        <v>200</v>
      </c>
    </row>
    <row r="104" spans="1:12" x14ac:dyDescent="0.25">
      <c r="A104" s="123"/>
      <c r="B104" s="126">
        <v>4227</v>
      </c>
      <c r="C104" s="103"/>
      <c r="D104" s="103" t="s">
        <v>191</v>
      </c>
      <c r="E104" s="104"/>
      <c r="F104" s="104"/>
      <c r="G104" s="105">
        <v>800</v>
      </c>
      <c r="H104" s="105">
        <v>800</v>
      </c>
      <c r="I104" s="105">
        <v>800</v>
      </c>
    </row>
    <row r="105" spans="1:12" x14ac:dyDescent="0.25">
      <c r="A105" s="123"/>
      <c r="B105" s="126">
        <v>4241</v>
      </c>
      <c r="C105" s="103"/>
      <c r="D105" s="103" t="s">
        <v>181</v>
      </c>
      <c r="E105" s="104"/>
      <c r="F105" s="104"/>
      <c r="G105" s="105">
        <v>1500</v>
      </c>
      <c r="H105" s="105">
        <v>1500</v>
      </c>
      <c r="I105" s="105">
        <v>1500</v>
      </c>
    </row>
    <row r="106" spans="1:12" x14ac:dyDescent="0.25">
      <c r="A106" s="330" t="s">
        <v>108</v>
      </c>
      <c r="B106" s="331"/>
      <c r="C106" s="332"/>
      <c r="D106" s="146" t="s">
        <v>209</v>
      </c>
      <c r="E106" s="142"/>
      <c r="F106" s="142"/>
      <c r="G106" s="143">
        <f>SUM(G107)</f>
        <v>5000</v>
      </c>
      <c r="H106" s="143">
        <f>SUM(H107)</f>
        <v>5000</v>
      </c>
      <c r="I106" s="143">
        <f>SUM(I107)</f>
        <v>5000</v>
      </c>
      <c r="L106" s="216"/>
    </row>
    <row r="107" spans="1:12" x14ac:dyDescent="0.25">
      <c r="A107" s="200">
        <v>3</v>
      </c>
      <c r="B107" s="201"/>
      <c r="C107" s="202"/>
      <c r="D107" s="131" t="s">
        <v>11</v>
      </c>
      <c r="E107" s="111"/>
      <c r="F107" s="111"/>
      <c r="G107" s="112">
        <f>G108+G110</f>
        <v>5000</v>
      </c>
      <c r="H107" s="112">
        <f>H108+H110</f>
        <v>5000</v>
      </c>
      <c r="I107" s="112">
        <f>I108+I110</f>
        <v>5000</v>
      </c>
    </row>
    <row r="108" spans="1:12" x14ac:dyDescent="0.25">
      <c r="A108" s="132">
        <v>31</v>
      </c>
      <c r="B108" s="162"/>
      <c r="C108" s="131"/>
      <c r="D108" s="131" t="s">
        <v>12</v>
      </c>
      <c r="E108" s="111"/>
      <c r="F108" s="111"/>
      <c r="G108" s="112">
        <f>G109</f>
        <v>5000</v>
      </c>
      <c r="H108" s="112">
        <f>H109</f>
        <v>5000</v>
      </c>
      <c r="I108" s="112">
        <f>I109</f>
        <v>5000</v>
      </c>
    </row>
    <row r="109" spans="1:12" s="95" customFormat="1" x14ac:dyDescent="0.25">
      <c r="A109" s="141"/>
      <c r="B109" s="212">
        <v>3111</v>
      </c>
      <c r="C109" s="164"/>
      <c r="D109" s="164" t="s">
        <v>175</v>
      </c>
      <c r="E109" s="165"/>
      <c r="F109" s="165"/>
      <c r="G109" s="166">
        <v>5000</v>
      </c>
      <c r="H109" s="166">
        <v>5000</v>
      </c>
      <c r="I109" s="166">
        <v>5000</v>
      </c>
    </row>
    <row r="110" spans="1:12" s="95" customFormat="1" x14ac:dyDescent="0.25">
      <c r="A110" s="132">
        <v>32</v>
      </c>
      <c r="B110" s="162"/>
      <c r="C110" s="131"/>
      <c r="D110" s="131" t="s">
        <v>155</v>
      </c>
      <c r="E110" s="111"/>
      <c r="F110" s="111"/>
      <c r="G110" s="112">
        <f>G111</f>
        <v>0</v>
      </c>
      <c r="H110" s="112">
        <f>H111</f>
        <v>0</v>
      </c>
      <c r="I110" s="112">
        <f>I111</f>
        <v>0</v>
      </c>
    </row>
    <row r="111" spans="1:12" x14ac:dyDescent="0.25">
      <c r="A111" s="123"/>
      <c r="B111" s="126">
        <v>3222</v>
      </c>
      <c r="C111" s="103"/>
      <c r="D111" s="191" t="s">
        <v>155</v>
      </c>
      <c r="E111" s="104"/>
      <c r="F111" s="104"/>
      <c r="G111" s="105">
        <v>0</v>
      </c>
      <c r="H111" s="105">
        <v>0</v>
      </c>
      <c r="I111" s="105">
        <v>0</v>
      </c>
    </row>
    <row r="112" spans="1:12" x14ac:dyDescent="0.25">
      <c r="A112" s="339" t="s">
        <v>109</v>
      </c>
      <c r="B112" s="340"/>
      <c r="C112" s="341"/>
      <c r="D112" s="147" t="s">
        <v>192</v>
      </c>
      <c r="E112" s="142"/>
      <c r="F112" s="142"/>
      <c r="G112" s="143">
        <f>SUM(G113,G121,G127,G142,G152,G156,G161,G178,G207,G220,G227,G231,G235)</f>
        <v>196270</v>
      </c>
      <c r="H112" s="143">
        <f>SUM(H113,H121,H127,H142,H152,H156,H161,H178,H207,H220,H227,H231,H235)</f>
        <v>195270</v>
      </c>
      <c r="I112" s="143">
        <f>SUM(I113,I121,I127,I142,I152,I156,I161,I178,I207,I220,I227,I231,I235)</f>
        <v>195270</v>
      </c>
    </row>
    <row r="113" spans="1:12" x14ac:dyDescent="0.25">
      <c r="A113" s="331" t="s">
        <v>104</v>
      </c>
      <c r="B113" s="331"/>
      <c r="C113" s="332"/>
      <c r="D113" s="148" t="s">
        <v>184</v>
      </c>
      <c r="E113" s="142"/>
      <c r="F113" s="142"/>
      <c r="G113" s="143">
        <f>SUM(G114)</f>
        <v>4700</v>
      </c>
      <c r="H113" s="143">
        <f>SUM(H114)</f>
        <v>4700</v>
      </c>
      <c r="I113" s="143">
        <f>SUM(I114)</f>
        <v>4700</v>
      </c>
      <c r="L113" s="214"/>
    </row>
    <row r="114" spans="1:12" x14ac:dyDescent="0.25">
      <c r="A114" s="167">
        <v>3</v>
      </c>
      <c r="B114" s="162"/>
      <c r="C114" s="131"/>
      <c r="D114" s="190" t="s">
        <v>11</v>
      </c>
      <c r="E114" s="111"/>
      <c r="F114" s="111"/>
      <c r="G114" s="112">
        <f>SUM(G115,G118)</f>
        <v>4700</v>
      </c>
      <c r="H114" s="112">
        <f>SUM(H115,H118)</f>
        <v>4700</v>
      </c>
      <c r="I114" s="112">
        <f>SUM(I115,I118)</f>
        <v>4700</v>
      </c>
    </row>
    <row r="115" spans="1:12" x14ac:dyDescent="0.25">
      <c r="A115" s="132">
        <v>31</v>
      </c>
      <c r="B115" s="162"/>
      <c r="C115" s="131"/>
      <c r="D115" s="203" t="s">
        <v>12</v>
      </c>
      <c r="E115" s="111"/>
      <c r="F115" s="111"/>
      <c r="G115" s="112">
        <f>SUM(G116:G117)</f>
        <v>3300</v>
      </c>
      <c r="H115" s="112">
        <f>SUM(H116:H117)</f>
        <v>3300</v>
      </c>
      <c r="I115" s="112">
        <f>SUM(I116:I117)</f>
        <v>3300</v>
      </c>
    </row>
    <row r="116" spans="1:12" x14ac:dyDescent="0.25">
      <c r="A116" s="123"/>
      <c r="B116" s="126">
        <v>3111</v>
      </c>
      <c r="C116" s="103"/>
      <c r="D116" s="99" t="s">
        <v>175</v>
      </c>
      <c r="E116" s="104"/>
      <c r="F116" s="104"/>
      <c r="G116" s="105">
        <v>2800</v>
      </c>
      <c r="H116" s="105">
        <v>2800</v>
      </c>
      <c r="I116" s="105">
        <v>2800</v>
      </c>
    </row>
    <row r="117" spans="1:12" ht="25.5" x14ac:dyDescent="0.25">
      <c r="A117" s="123"/>
      <c r="B117" s="126">
        <v>3132</v>
      </c>
      <c r="C117" s="103"/>
      <c r="D117" s="99" t="s">
        <v>179</v>
      </c>
      <c r="E117" s="104"/>
      <c r="F117" s="104"/>
      <c r="G117" s="105">
        <v>500</v>
      </c>
      <c r="H117" s="105">
        <v>500</v>
      </c>
      <c r="I117" s="105">
        <v>500</v>
      </c>
    </row>
    <row r="118" spans="1:12" x14ac:dyDescent="0.25">
      <c r="A118" s="132">
        <v>32</v>
      </c>
      <c r="B118" s="162"/>
      <c r="C118" s="131"/>
      <c r="D118" s="131" t="s">
        <v>22</v>
      </c>
      <c r="E118" s="111"/>
      <c r="F118" s="111"/>
      <c r="G118" s="112">
        <f>SUM(G119,G120)</f>
        <v>1400</v>
      </c>
      <c r="H118" s="112">
        <f>SUM(H119,H120)</f>
        <v>1400</v>
      </c>
      <c r="I118" s="112">
        <f>SUM(I119,I120)</f>
        <v>1400</v>
      </c>
    </row>
    <row r="119" spans="1:12" s="95" customFormat="1" ht="25.5" x14ac:dyDescent="0.25">
      <c r="A119" s="126"/>
      <c r="B119" s="102">
        <v>3237</v>
      </c>
      <c r="C119" s="103"/>
      <c r="D119" s="191" t="s">
        <v>168</v>
      </c>
      <c r="E119" s="104"/>
      <c r="F119" s="104"/>
      <c r="G119" s="105">
        <v>1200</v>
      </c>
      <c r="H119" s="166">
        <v>1200</v>
      </c>
      <c r="I119" s="105">
        <v>1200</v>
      </c>
    </row>
    <row r="120" spans="1:12" x14ac:dyDescent="0.25">
      <c r="A120" s="126"/>
      <c r="B120" s="102">
        <v>3221</v>
      </c>
      <c r="C120" s="103"/>
      <c r="D120" s="103" t="s">
        <v>154</v>
      </c>
      <c r="E120" s="104"/>
      <c r="F120" s="104"/>
      <c r="G120" s="105">
        <v>200</v>
      </c>
      <c r="H120" s="105">
        <v>200</v>
      </c>
      <c r="I120" s="105">
        <v>200</v>
      </c>
    </row>
    <row r="121" spans="1:12" x14ac:dyDescent="0.25">
      <c r="A121" s="331" t="s">
        <v>111</v>
      </c>
      <c r="B121" s="331"/>
      <c r="C121" s="332"/>
      <c r="D121" s="148" t="s">
        <v>210</v>
      </c>
      <c r="E121" s="142"/>
      <c r="F121" s="142"/>
      <c r="G121" s="143">
        <f>G122</f>
        <v>12000</v>
      </c>
      <c r="H121" s="143">
        <f>H122</f>
        <v>12000</v>
      </c>
      <c r="I121" s="143">
        <f>I122</f>
        <v>12000</v>
      </c>
    </row>
    <row r="122" spans="1:12" x14ac:dyDescent="0.25">
      <c r="A122" s="167">
        <v>3</v>
      </c>
      <c r="B122" s="162"/>
      <c r="C122" s="131"/>
      <c r="D122" s="190" t="s">
        <v>11</v>
      </c>
      <c r="E122" s="111"/>
      <c r="F122" s="111"/>
      <c r="G122" s="112">
        <f>SUM(G123)</f>
        <v>12000</v>
      </c>
      <c r="H122" s="112">
        <f>SUM(H123)</f>
        <v>12000</v>
      </c>
      <c r="I122" s="112">
        <f>SUM(I123)</f>
        <v>12000</v>
      </c>
    </row>
    <row r="123" spans="1:12" x14ac:dyDescent="0.25">
      <c r="A123" s="204">
        <v>32</v>
      </c>
      <c r="B123" s="205"/>
      <c r="C123" s="205"/>
      <c r="D123" s="111" t="s">
        <v>22</v>
      </c>
      <c r="E123" s="111"/>
      <c r="F123" s="111"/>
      <c r="G123" s="112">
        <f>SUM(G124:G126)</f>
        <v>12000</v>
      </c>
      <c r="H123" s="112">
        <f>SUM(H124:H126)</f>
        <v>12000</v>
      </c>
      <c r="I123" s="112">
        <f>SUM(I124:I126)</f>
        <v>12000</v>
      </c>
    </row>
    <row r="124" spans="1:12" x14ac:dyDescent="0.25">
      <c r="A124" s="123"/>
      <c r="B124" s="126">
        <v>3223</v>
      </c>
      <c r="C124" s="103"/>
      <c r="D124" s="103" t="s">
        <v>156</v>
      </c>
      <c r="E124" s="104"/>
      <c r="F124" s="104"/>
      <c r="G124" s="105">
        <v>8500</v>
      </c>
      <c r="H124" s="105">
        <v>8500</v>
      </c>
      <c r="I124" s="105">
        <v>8500</v>
      </c>
    </row>
    <row r="125" spans="1:12" x14ac:dyDescent="0.25">
      <c r="A125" s="123"/>
      <c r="B125" s="126">
        <v>3234</v>
      </c>
      <c r="C125" s="103"/>
      <c r="D125" s="103" t="s">
        <v>164</v>
      </c>
      <c r="E125" s="104"/>
      <c r="F125" s="104"/>
      <c r="G125" s="105">
        <v>2500</v>
      </c>
      <c r="H125" s="105">
        <v>2500</v>
      </c>
      <c r="I125" s="105">
        <v>2500</v>
      </c>
    </row>
    <row r="126" spans="1:12" x14ac:dyDescent="0.25">
      <c r="A126" s="123"/>
      <c r="B126" s="126">
        <v>3299</v>
      </c>
      <c r="C126" s="103"/>
      <c r="D126" s="103" t="s">
        <v>211</v>
      </c>
      <c r="E126" s="104"/>
      <c r="F126" s="104"/>
      <c r="G126" s="105">
        <v>1000</v>
      </c>
      <c r="H126" s="105">
        <v>1000</v>
      </c>
      <c r="I126" s="105">
        <v>1000</v>
      </c>
    </row>
    <row r="127" spans="1:12" x14ac:dyDescent="0.25">
      <c r="A127" s="330" t="s">
        <v>106</v>
      </c>
      <c r="B127" s="331"/>
      <c r="C127" s="332"/>
      <c r="D127" s="148" t="s">
        <v>212</v>
      </c>
      <c r="E127" s="142"/>
      <c r="F127" s="142"/>
      <c r="G127" s="143">
        <f>G128</f>
        <v>0</v>
      </c>
      <c r="H127" s="143">
        <f>H128</f>
        <v>0</v>
      </c>
      <c r="I127" s="143">
        <f>I128</f>
        <v>0</v>
      </c>
    </row>
    <row r="128" spans="1:12" x14ac:dyDescent="0.25">
      <c r="A128" s="167">
        <v>3</v>
      </c>
      <c r="B128" s="162"/>
      <c r="C128" s="131"/>
      <c r="D128" s="190" t="s">
        <v>11</v>
      </c>
      <c r="E128" s="111"/>
      <c r="F128" s="111"/>
      <c r="G128" s="112">
        <f>SUM(G129,G132)</f>
        <v>0</v>
      </c>
      <c r="H128" s="112">
        <f>SUM(H129,H132)</f>
        <v>0</v>
      </c>
      <c r="I128" s="112">
        <f>SUM(I129,I132)</f>
        <v>0</v>
      </c>
    </row>
    <row r="129" spans="1:12" x14ac:dyDescent="0.25">
      <c r="A129" s="204">
        <v>31</v>
      </c>
      <c r="B129" s="205"/>
      <c r="C129" s="205"/>
      <c r="D129" s="203" t="s">
        <v>12</v>
      </c>
      <c r="E129" s="111"/>
      <c r="F129" s="111"/>
      <c r="G129" s="112">
        <f>SUM(G130:G131)</f>
        <v>0</v>
      </c>
      <c r="H129" s="112">
        <f>SUM(H130:H131)</f>
        <v>0</v>
      </c>
      <c r="I129" s="112">
        <f>SUM(I130:I131)</f>
        <v>0</v>
      </c>
    </row>
    <row r="130" spans="1:12" x14ac:dyDescent="0.25">
      <c r="A130" s="123"/>
      <c r="B130" s="126">
        <v>3111</v>
      </c>
      <c r="C130" s="103"/>
      <c r="D130" s="99" t="s">
        <v>175</v>
      </c>
      <c r="E130" s="104"/>
      <c r="F130" s="104"/>
      <c r="G130" s="105">
        <v>0</v>
      </c>
      <c r="H130" s="105">
        <v>0</v>
      </c>
      <c r="I130" s="105">
        <v>0</v>
      </c>
    </row>
    <row r="131" spans="1:12" ht="25.5" x14ac:dyDescent="0.25">
      <c r="A131" s="123"/>
      <c r="B131" s="126">
        <v>3132</v>
      </c>
      <c r="C131" s="103"/>
      <c r="D131" s="99" t="s">
        <v>179</v>
      </c>
      <c r="E131" s="104"/>
      <c r="F131" s="104"/>
      <c r="G131" s="105">
        <v>0</v>
      </c>
      <c r="H131" s="105">
        <v>0</v>
      </c>
      <c r="I131" s="105">
        <v>0</v>
      </c>
    </row>
    <row r="132" spans="1:12" x14ac:dyDescent="0.25">
      <c r="A132" s="132">
        <v>32</v>
      </c>
      <c r="B132" s="162"/>
      <c r="C132" s="131"/>
      <c r="D132" s="131" t="s">
        <v>22</v>
      </c>
      <c r="E132" s="111"/>
      <c r="F132" s="111"/>
      <c r="G132" s="112">
        <f>SUM(G133:G141)</f>
        <v>0</v>
      </c>
      <c r="H132" s="112">
        <f>SUM(H133:H141)</f>
        <v>0</v>
      </c>
      <c r="I132" s="112">
        <f>SUM(I133:I141)</f>
        <v>0</v>
      </c>
    </row>
    <row r="133" spans="1:12" x14ac:dyDescent="0.25">
      <c r="A133" s="118"/>
      <c r="B133" s="119">
        <v>3211</v>
      </c>
      <c r="C133" s="120"/>
      <c r="D133" s="99" t="s">
        <v>151</v>
      </c>
      <c r="E133" s="104"/>
      <c r="F133" s="104"/>
      <c r="G133" s="105">
        <v>0</v>
      </c>
      <c r="H133" s="105">
        <v>0</v>
      </c>
      <c r="I133" s="105"/>
    </row>
    <row r="134" spans="1:12" ht="25.5" x14ac:dyDescent="0.25">
      <c r="A134" s="118"/>
      <c r="B134" s="119">
        <v>3213</v>
      </c>
      <c r="C134" s="120"/>
      <c r="D134" s="99" t="s">
        <v>152</v>
      </c>
      <c r="E134" s="104"/>
      <c r="F134" s="104"/>
      <c r="G134" s="105">
        <v>0</v>
      </c>
      <c r="H134" s="105">
        <v>0</v>
      </c>
      <c r="I134" s="105"/>
    </row>
    <row r="135" spans="1:12" ht="25.5" x14ac:dyDescent="0.25">
      <c r="A135" s="118"/>
      <c r="B135" s="119">
        <v>3221</v>
      </c>
      <c r="C135" s="120"/>
      <c r="D135" s="99" t="s">
        <v>154</v>
      </c>
      <c r="E135" s="104"/>
      <c r="F135" s="104"/>
      <c r="G135" s="105">
        <v>0</v>
      </c>
      <c r="H135" s="105">
        <v>0</v>
      </c>
      <c r="I135" s="105"/>
    </row>
    <row r="136" spans="1:12" x14ac:dyDescent="0.25">
      <c r="A136" s="118"/>
      <c r="B136" s="222">
        <v>3222</v>
      </c>
      <c r="C136" s="120"/>
      <c r="D136" s="99" t="s">
        <v>155</v>
      </c>
      <c r="E136" s="104"/>
      <c r="F136" s="104"/>
      <c r="G136" s="105">
        <v>0</v>
      </c>
      <c r="H136" s="105">
        <v>0</v>
      </c>
      <c r="I136" s="105"/>
    </row>
    <row r="137" spans="1:12" ht="25.5" x14ac:dyDescent="0.25">
      <c r="A137" s="118"/>
      <c r="B137" s="119">
        <v>3227</v>
      </c>
      <c r="C137" s="120"/>
      <c r="D137" s="99" t="s">
        <v>159</v>
      </c>
      <c r="E137" s="104"/>
      <c r="F137" s="104"/>
      <c r="G137" s="105">
        <v>0</v>
      </c>
      <c r="H137" s="105">
        <v>0</v>
      </c>
      <c r="I137" s="105"/>
    </row>
    <row r="138" spans="1:12" ht="25.5" x14ac:dyDescent="0.25">
      <c r="A138" s="118"/>
      <c r="B138" s="119">
        <v>3231</v>
      </c>
      <c r="C138" s="120"/>
      <c r="D138" s="99" t="s">
        <v>160</v>
      </c>
      <c r="E138" s="104"/>
      <c r="F138" s="104"/>
      <c r="G138" s="105">
        <v>0</v>
      </c>
      <c r="H138" s="105">
        <v>0</v>
      </c>
      <c r="I138" s="105"/>
    </row>
    <row r="139" spans="1:12" x14ac:dyDescent="0.25">
      <c r="A139" s="118"/>
      <c r="B139" s="119">
        <v>3234</v>
      </c>
      <c r="C139" s="120"/>
      <c r="D139" s="99" t="s">
        <v>164</v>
      </c>
      <c r="E139" s="104"/>
      <c r="F139" s="104"/>
      <c r="G139" s="105">
        <v>0</v>
      </c>
      <c r="H139" s="104">
        <v>0</v>
      </c>
      <c r="I139" s="105"/>
    </row>
    <row r="140" spans="1:12" ht="25.5" x14ac:dyDescent="0.25">
      <c r="A140" s="118"/>
      <c r="B140" s="119">
        <v>3236</v>
      </c>
      <c r="C140" s="120"/>
      <c r="D140" s="99" t="s">
        <v>166</v>
      </c>
      <c r="E140" s="104"/>
      <c r="F140" s="104"/>
      <c r="G140" s="105">
        <v>0</v>
      </c>
      <c r="H140" s="104">
        <v>0</v>
      </c>
      <c r="I140" s="105"/>
    </row>
    <row r="141" spans="1:12" ht="25.5" x14ac:dyDescent="0.25">
      <c r="A141" s="118"/>
      <c r="B141" s="119">
        <v>3299</v>
      </c>
      <c r="C141" s="120"/>
      <c r="D141" s="99" t="s">
        <v>174</v>
      </c>
      <c r="E141" s="104"/>
      <c r="F141" s="104"/>
      <c r="G141" s="105">
        <v>0</v>
      </c>
      <c r="H141" s="104">
        <v>0</v>
      </c>
      <c r="I141" s="105"/>
    </row>
    <row r="142" spans="1:12" x14ac:dyDescent="0.25">
      <c r="A142" s="331" t="s">
        <v>132</v>
      </c>
      <c r="B142" s="331"/>
      <c r="C142" s="332"/>
      <c r="D142" s="148" t="s">
        <v>193</v>
      </c>
      <c r="E142" s="142"/>
      <c r="F142" s="142"/>
      <c r="G142" s="143">
        <f>SUM(G143,G149)</f>
        <v>1000</v>
      </c>
      <c r="H142" s="143">
        <f>SUM(H143,H149)</f>
        <v>0</v>
      </c>
      <c r="I142" s="143">
        <f>SUM(I143,I149)</f>
        <v>0</v>
      </c>
      <c r="L142" s="220"/>
    </row>
    <row r="143" spans="1:12" x14ac:dyDescent="0.25">
      <c r="A143" s="167">
        <v>3</v>
      </c>
      <c r="B143" s="133"/>
      <c r="C143" s="131"/>
      <c r="D143" s="190" t="s">
        <v>11</v>
      </c>
      <c r="E143" s="111"/>
      <c r="F143" s="111"/>
      <c r="G143" s="112">
        <f>G144+G146</f>
        <v>1000</v>
      </c>
      <c r="H143" s="112">
        <f>H144+H146</f>
        <v>0</v>
      </c>
      <c r="I143" s="112"/>
    </row>
    <row r="144" spans="1:12" s="95" customFormat="1" x14ac:dyDescent="0.25">
      <c r="A144" s="167">
        <v>31</v>
      </c>
      <c r="B144" s="133"/>
      <c r="C144" s="131"/>
      <c r="D144" s="203" t="s">
        <v>12</v>
      </c>
      <c r="E144" s="111"/>
      <c r="F144" s="111"/>
      <c r="G144" s="112">
        <f>G145</f>
        <v>500</v>
      </c>
      <c r="H144" s="112">
        <f>H145</f>
        <v>0</v>
      </c>
      <c r="I144" s="112"/>
    </row>
    <row r="145" spans="1:9" s="95" customFormat="1" x14ac:dyDescent="0.25">
      <c r="A145" s="127"/>
      <c r="B145" s="126">
        <v>3111</v>
      </c>
      <c r="C145" s="103"/>
      <c r="D145" s="99" t="s">
        <v>175</v>
      </c>
      <c r="E145" s="104"/>
      <c r="F145" s="104"/>
      <c r="G145" s="105">
        <v>500</v>
      </c>
      <c r="H145" s="165">
        <v>0</v>
      </c>
      <c r="I145" s="105"/>
    </row>
    <row r="146" spans="1:9" x14ac:dyDescent="0.25">
      <c r="A146" s="132">
        <v>32</v>
      </c>
      <c r="B146" s="133"/>
      <c r="C146" s="131"/>
      <c r="D146" s="111" t="s">
        <v>22</v>
      </c>
      <c r="E146" s="111"/>
      <c r="F146" s="111"/>
      <c r="G146" s="112">
        <f>SUM(G147:G148)</f>
        <v>500</v>
      </c>
      <c r="H146" s="112">
        <f>SUM(H147:H148)</f>
        <v>0</v>
      </c>
      <c r="I146" s="112"/>
    </row>
    <row r="147" spans="1:9" s="95" customFormat="1" x14ac:dyDescent="0.25">
      <c r="A147" s="141"/>
      <c r="B147" s="223">
        <v>3222</v>
      </c>
      <c r="C147" s="164"/>
      <c r="D147" s="164" t="s">
        <v>155</v>
      </c>
      <c r="E147" s="165"/>
      <c r="F147" s="165"/>
      <c r="G147" s="166">
        <v>500</v>
      </c>
      <c r="H147" s="166">
        <v>0</v>
      </c>
      <c r="I147" s="166"/>
    </row>
    <row r="148" spans="1:9" x14ac:dyDescent="0.25">
      <c r="A148" s="141"/>
      <c r="B148" s="163">
        <v>3225</v>
      </c>
      <c r="C148" s="164"/>
      <c r="D148" s="164" t="s">
        <v>158</v>
      </c>
      <c r="E148" s="165"/>
      <c r="F148" s="165"/>
      <c r="G148" s="166">
        <v>0</v>
      </c>
      <c r="H148" s="166">
        <v>0</v>
      </c>
      <c r="I148" s="166"/>
    </row>
    <row r="149" spans="1:9" ht="25.5" x14ac:dyDescent="0.25">
      <c r="A149" s="167">
        <v>4</v>
      </c>
      <c r="B149" s="133"/>
      <c r="C149" s="131"/>
      <c r="D149" s="155" t="s">
        <v>13</v>
      </c>
      <c r="E149" s="111"/>
      <c r="F149" s="111"/>
      <c r="G149" s="112">
        <f t="shared" ref="G149:I150" si="3">SUM(G150)</f>
        <v>0</v>
      </c>
      <c r="H149" s="112">
        <f t="shared" si="3"/>
        <v>0</v>
      </c>
      <c r="I149" s="112">
        <f t="shared" si="3"/>
        <v>0</v>
      </c>
    </row>
    <row r="150" spans="1:9" x14ac:dyDescent="0.25">
      <c r="A150" s="132">
        <v>42</v>
      </c>
      <c r="B150" s="133"/>
      <c r="C150" s="131"/>
      <c r="D150" s="131" t="s">
        <v>27</v>
      </c>
      <c r="E150" s="111"/>
      <c r="F150" s="111"/>
      <c r="G150" s="112">
        <f t="shared" si="3"/>
        <v>0</v>
      </c>
      <c r="H150" s="112">
        <f t="shared" si="3"/>
        <v>0</v>
      </c>
      <c r="I150" s="112">
        <f t="shared" si="3"/>
        <v>0</v>
      </c>
    </row>
    <row r="151" spans="1:9" x14ac:dyDescent="0.25">
      <c r="A151" s="141"/>
      <c r="B151" s="163">
        <v>4227</v>
      </c>
      <c r="C151" s="164"/>
      <c r="D151" s="164" t="s">
        <v>191</v>
      </c>
      <c r="E151" s="165"/>
      <c r="F151" s="165"/>
      <c r="G151" s="166">
        <v>0</v>
      </c>
      <c r="H151" s="165"/>
      <c r="I151" s="166"/>
    </row>
    <row r="152" spans="1:9" x14ac:dyDescent="0.25">
      <c r="A152" s="330" t="s">
        <v>114</v>
      </c>
      <c r="B152" s="331"/>
      <c r="C152" s="332"/>
      <c r="D152" s="148" t="s">
        <v>213</v>
      </c>
      <c r="E152" s="142"/>
      <c r="F152" s="142"/>
      <c r="G152" s="143">
        <f>SUM(G153)</f>
        <v>0</v>
      </c>
      <c r="H152" s="143">
        <f>SUM(H153)</f>
        <v>0</v>
      </c>
      <c r="I152" s="143">
        <f>SUM(I153)</f>
        <v>0</v>
      </c>
    </row>
    <row r="153" spans="1:9" x14ac:dyDescent="0.25">
      <c r="A153" s="167">
        <v>3</v>
      </c>
      <c r="B153" s="133"/>
      <c r="C153" s="131"/>
      <c r="D153" s="190" t="s">
        <v>11</v>
      </c>
      <c r="E153" s="111"/>
      <c r="F153" s="111"/>
      <c r="G153" s="112">
        <f>G154</f>
        <v>0</v>
      </c>
      <c r="H153" s="112">
        <f>H154</f>
        <v>0</v>
      </c>
      <c r="I153" s="112">
        <f>I154</f>
        <v>0</v>
      </c>
    </row>
    <row r="154" spans="1:9" x14ac:dyDescent="0.25">
      <c r="A154" s="132">
        <v>32</v>
      </c>
      <c r="B154" s="133"/>
      <c r="C154" s="131"/>
      <c r="D154" s="111" t="s">
        <v>22</v>
      </c>
      <c r="E154" s="111"/>
      <c r="F154" s="111"/>
      <c r="G154" s="112">
        <f>SUM(G155:G155)</f>
        <v>0</v>
      </c>
      <c r="H154" s="112">
        <f>SUM(H155:H155)</f>
        <v>0</v>
      </c>
      <c r="I154" s="112">
        <f>SUM(I155:I155)</f>
        <v>0</v>
      </c>
    </row>
    <row r="155" spans="1:9" x14ac:dyDescent="0.25">
      <c r="A155" s="126"/>
      <c r="B155" s="126">
        <v>3222</v>
      </c>
      <c r="C155" s="103"/>
      <c r="D155" s="104" t="s">
        <v>155</v>
      </c>
      <c r="E155" s="104"/>
      <c r="F155" s="104"/>
      <c r="G155" s="105">
        <v>0</v>
      </c>
      <c r="H155" s="166">
        <v>0</v>
      </c>
      <c r="I155" s="105">
        <v>0</v>
      </c>
    </row>
    <row r="156" spans="1:9" x14ac:dyDescent="0.25">
      <c r="A156" s="330" t="s">
        <v>134</v>
      </c>
      <c r="B156" s="331"/>
      <c r="C156" s="332"/>
      <c r="D156" s="148" t="s">
        <v>194</v>
      </c>
      <c r="E156" s="142"/>
      <c r="F156" s="142"/>
      <c r="G156" s="143">
        <f>SUM(G157)</f>
        <v>0</v>
      </c>
      <c r="H156" s="143">
        <f>SUM(H157)</f>
        <v>0</v>
      </c>
      <c r="I156" s="143">
        <f>SUM(I157)</f>
        <v>0</v>
      </c>
    </row>
    <row r="157" spans="1:9" x14ac:dyDescent="0.25">
      <c r="A157" s="130">
        <v>3</v>
      </c>
      <c r="B157" s="128"/>
      <c r="C157" s="129"/>
      <c r="D157" s="99" t="s">
        <v>11</v>
      </c>
      <c r="E157" s="104"/>
      <c r="F157" s="104"/>
      <c r="G157" s="105">
        <f>SUM(G158)</f>
        <v>0</v>
      </c>
      <c r="H157" s="166">
        <v>0</v>
      </c>
      <c r="I157" s="105">
        <v>0</v>
      </c>
    </row>
    <row r="158" spans="1:9" x14ac:dyDescent="0.25">
      <c r="A158" s="132">
        <v>32</v>
      </c>
      <c r="B158" s="133"/>
      <c r="C158" s="131"/>
      <c r="D158" s="111" t="s">
        <v>22</v>
      </c>
      <c r="E158" s="111"/>
      <c r="F158" s="111"/>
      <c r="G158" s="112">
        <f>SUM(G159:G160)</f>
        <v>0</v>
      </c>
      <c r="H158" s="112">
        <f>SUM(H159:H160)</f>
        <v>0</v>
      </c>
      <c r="I158" s="112">
        <f>SUM(I159:I160)</f>
        <v>0</v>
      </c>
    </row>
    <row r="159" spans="1:9" s="95" customFormat="1" ht="25.5" x14ac:dyDescent="0.25">
      <c r="A159" s="163"/>
      <c r="B159" s="163">
        <v>3221</v>
      </c>
      <c r="C159" s="164"/>
      <c r="D159" s="171" t="s">
        <v>154</v>
      </c>
      <c r="E159" s="165"/>
      <c r="F159" s="165"/>
      <c r="G159" s="166">
        <v>0</v>
      </c>
      <c r="H159" s="166">
        <v>0</v>
      </c>
      <c r="I159" s="166">
        <v>0</v>
      </c>
    </row>
    <row r="160" spans="1:9" x14ac:dyDescent="0.25">
      <c r="A160" s="163"/>
      <c r="B160" s="163">
        <v>3222</v>
      </c>
      <c r="C160" s="164"/>
      <c r="D160" s="165" t="s">
        <v>155</v>
      </c>
      <c r="E160" s="165"/>
      <c r="F160" s="165"/>
      <c r="G160" s="166">
        <v>0</v>
      </c>
      <c r="H160" s="166">
        <v>0</v>
      </c>
      <c r="I160" s="166">
        <v>0</v>
      </c>
    </row>
    <row r="161" spans="1:12" x14ac:dyDescent="0.25">
      <c r="A161" s="331" t="s">
        <v>131</v>
      </c>
      <c r="B161" s="331"/>
      <c r="C161" s="332"/>
      <c r="D161" s="148" t="s">
        <v>214</v>
      </c>
      <c r="E161" s="142"/>
      <c r="F161" s="142"/>
      <c r="G161" s="143">
        <f>G162+G175</f>
        <v>5000</v>
      </c>
      <c r="H161" s="143">
        <f>H162+H175</f>
        <v>5000</v>
      </c>
      <c r="I161" s="143">
        <f>I162+I175</f>
        <v>5000</v>
      </c>
      <c r="L161" s="216"/>
    </row>
    <row r="162" spans="1:12" x14ac:dyDescent="0.25">
      <c r="A162" s="167">
        <v>3</v>
      </c>
      <c r="B162" s="162"/>
      <c r="C162" s="131"/>
      <c r="D162" s="190" t="s">
        <v>11</v>
      </c>
      <c r="E162" s="111"/>
      <c r="F162" s="111"/>
      <c r="G162" s="112">
        <f>G163+G166</f>
        <v>4900</v>
      </c>
      <c r="H162" s="112">
        <f>H163+H166</f>
        <v>4900</v>
      </c>
      <c r="I162" s="112">
        <f>I163+I166</f>
        <v>4900</v>
      </c>
    </row>
    <row r="163" spans="1:12" x14ac:dyDescent="0.25">
      <c r="A163" s="204">
        <v>31</v>
      </c>
      <c r="B163" s="205"/>
      <c r="C163" s="205"/>
      <c r="D163" s="111" t="s">
        <v>12</v>
      </c>
      <c r="E163" s="111"/>
      <c r="F163" s="111"/>
      <c r="G163" s="112">
        <f>SUM(G164:G165)</f>
        <v>600</v>
      </c>
      <c r="H163" s="112">
        <f>SUM(H164:H165)</f>
        <v>600</v>
      </c>
      <c r="I163" s="112">
        <f>SUM(I164:I165)</f>
        <v>600</v>
      </c>
    </row>
    <row r="164" spans="1:12" x14ac:dyDescent="0.25">
      <c r="A164" s="123"/>
      <c r="B164" s="126">
        <v>3111</v>
      </c>
      <c r="C164" s="103"/>
      <c r="D164" s="99" t="s">
        <v>175</v>
      </c>
      <c r="E164" s="104"/>
      <c r="F164" s="104"/>
      <c r="G164" s="166">
        <v>500</v>
      </c>
      <c r="H164" s="105">
        <v>500</v>
      </c>
      <c r="I164" s="105">
        <v>500</v>
      </c>
    </row>
    <row r="165" spans="1:12" ht="25.5" x14ac:dyDescent="0.25">
      <c r="A165" s="123"/>
      <c r="B165" s="126">
        <v>3132</v>
      </c>
      <c r="C165" s="103"/>
      <c r="D165" s="99" t="s">
        <v>179</v>
      </c>
      <c r="E165" s="104"/>
      <c r="F165" s="104"/>
      <c r="G165" s="166">
        <v>100</v>
      </c>
      <c r="H165" s="105">
        <v>100</v>
      </c>
      <c r="I165" s="105">
        <v>100</v>
      </c>
    </row>
    <row r="166" spans="1:12" x14ac:dyDescent="0.25">
      <c r="A166" s="132">
        <v>32</v>
      </c>
      <c r="B166" s="133"/>
      <c r="C166" s="131"/>
      <c r="D166" s="111" t="s">
        <v>22</v>
      </c>
      <c r="E166" s="111"/>
      <c r="F166" s="111"/>
      <c r="G166" s="112">
        <f>SUM(G167:G174)</f>
        <v>4300</v>
      </c>
      <c r="H166" s="112">
        <f>SUM(H167:H174)</f>
        <v>4300</v>
      </c>
      <c r="I166" s="112">
        <f>SUM(I167:I174)</f>
        <v>4300</v>
      </c>
    </row>
    <row r="167" spans="1:12" x14ac:dyDescent="0.25">
      <c r="A167" s="118"/>
      <c r="B167" s="135">
        <v>3211</v>
      </c>
      <c r="C167" s="120"/>
      <c r="D167" s="99" t="s">
        <v>151</v>
      </c>
      <c r="E167" s="104"/>
      <c r="F167" s="104"/>
      <c r="G167" s="105">
        <v>300</v>
      </c>
      <c r="H167" s="105">
        <v>300</v>
      </c>
      <c r="I167" s="105">
        <v>300</v>
      </c>
    </row>
    <row r="168" spans="1:12" ht="25.5" x14ac:dyDescent="0.25">
      <c r="A168" s="118"/>
      <c r="B168" s="135">
        <v>3213</v>
      </c>
      <c r="C168" s="120"/>
      <c r="D168" s="99" t="s">
        <v>152</v>
      </c>
      <c r="E168" s="104"/>
      <c r="F168" s="104"/>
      <c r="G168" s="105">
        <v>150</v>
      </c>
      <c r="H168" s="105">
        <v>150</v>
      </c>
      <c r="I168" s="105">
        <v>150</v>
      </c>
    </row>
    <row r="169" spans="1:12" ht="25.5" x14ac:dyDescent="0.25">
      <c r="A169" s="168"/>
      <c r="B169" s="169">
        <v>3221</v>
      </c>
      <c r="C169" s="170"/>
      <c r="D169" s="171" t="s">
        <v>154</v>
      </c>
      <c r="E169" s="165"/>
      <c r="F169" s="165"/>
      <c r="G169" s="166">
        <v>1000</v>
      </c>
      <c r="H169" s="166">
        <v>1000</v>
      </c>
      <c r="I169" s="166">
        <v>1000</v>
      </c>
    </row>
    <row r="170" spans="1:12" x14ac:dyDescent="0.25">
      <c r="A170" s="168"/>
      <c r="B170" s="221">
        <v>3222</v>
      </c>
      <c r="C170" s="170"/>
      <c r="D170" s="171" t="s">
        <v>155</v>
      </c>
      <c r="E170" s="165"/>
      <c r="F170" s="165"/>
      <c r="G170" s="166">
        <v>200</v>
      </c>
      <c r="H170" s="166">
        <v>200</v>
      </c>
      <c r="I170" s="166">
        <v>200</v>
      </c>
    </row>
    <row r="171" spans="1:12" x14ac:dyDescent="0.25">
      <c r="A171" s="168"/>
      <c r="B171" s="169">
        <v>3225</v>
      </c>
      <c r="C171" s="170"/>
      <c r="D171" s="171" t="s">
        <v>158</v>
      </c>
      <c r="E171" s="165"/>
      <c r="F171" s="165"/>
      <c r="G171" s="166">
        <v>100</v>
      </c>
      <c r="H171" s="166">
        <v>100</v>
      </c>
      <c r="I171" s="166">
        <v>100</v>
      </c>
    </row>
    <row r="172" spans="1:12" ht="25.5" x14ac:dyDescent="0.25">
      <c r="A172" s="168"/>
      <c r="B172" s="169">
        <v>3237</v>
      </c>
      <c r="C172" s="170"/>
      <c r="D172" s="171" t="s">
        <v>168</v>
      </c>
      <c r="E172" s="165"/>
      <c r="F172" s="165"/>
      <c r="G172" s="166">
        <v>100</v>
      </c>
      <c r="H172" s="166">
        <v>100</v>
      </c>
      <c r="I172" s="166">
        <v>100</v>
      </c>
    </row>
    <row r="173" spans="1:12" x14ac:dyDescent="0.25">
      <c r="A173" s="168"/>
      <c r="B173" s="169">
        <v>3239</v>
      </c>
      <c r="C173" s="170"/>
      <c r="D173" s="171" t="s">
        <v>170</v>
      </c>
      <c r="E173" s="165"/>
      <c r="F173" s="165"/>
      <c r="G173" s="166">
        <v>1400</v>
      </c>
      <c r="H173" s="166">
        <v>1400</v>
      </c>
      <c r="I173" s="166">
        <v>1400</v>
      </c>
    </row>
    <row r="174" spans="1:12" ht="25.5" x14ac:dyDescent="0.25">
      <c r="A174" s="168"/>
      <c r="B174" s="169">
        <v>3299</v>
      </c>
      <c r="C174" s="170"/>
      <c r="D174" s="171" t="s">
        <v>174</v>
      </c>
      <c r="E174" s="165"/>
      <c r="F174" s="165"/>
      <c r="G174" s="166">
        <v>1050</v>
      </c>
      <c r="H174" s="166">
        <v>1050</v>
      </c>
      <c r="I174" s="166">
        <v>1050</v>
      </c>
    </row>
    <row r="175" spans="1:12" s="95" customFormat="1" ht="25.5" x14ac:dyDescent="0.25">
      <c r="A175" s="194">
        <v>4</v>
      </c>
      <c r="B175" s="206"/>
      <c r="C175" s="196"/>
      <c r="D175" s="190" t="s">
        <v>13</v>
      </c>
      <c r="E175" s="111"/>
      <c r="F175" s="111"/>
      <c r="G175" s="112">
        <f t="shared" ref="G175:I176" si="4">G176</f>
        <v>100</v>
      </c>
      <c r="H175" s="112">
        <f t="shared" si="4"/>
        <v>100</v>
      </c>
      <c r="I175" s="112">
        <f t="shared" si="4"/>
        <v>100</v>
      </c>
    </row>
    <row r="176" spans="1:12" s="95" customFormat="1" ht="39" x14ac:dyDescent="0.25">
      <c r="A176" s="132">
        <v>42</v>
      </c>
      <c r="B176" s="206"/>
      <c r="C176" s="196"/>
      <c r="D176" s="199" t="s">
        <v>27</v>
      </c>
      <c r="E176" s="111"/>
      <c r="F176" s="111"/>
      <c r="G176" s="112">
        <f t="shared" si="4"/>
        <v>100</v>
      </c>
      <c r="H176" s="112">
        <f t="shared" si="4"/>
        <v>100</v>
      </c>
      <c r="I176" s="112">
        <f t="shared" si="4"/>
        <v>100</v>
      </c>
    </row>
    <row r="177" spans="1:12" s="95" customFormat="1" ht="25.5" x14ac:dyDescent="0.25">
      <c r="A177" s="168"/>
      <c r="B177" s="169">
        <v>4221</v>
      </c>
      <c r="C177" s="170"/>
      <c r="D177" s="171" t="s">
        <v>188</v>
      </c>
      <c r="E177" s="165"/>
      <c r="F177" s="165"/>
      <c r="G177" s="166">
        <v>100</v>
      </c>
      <c r="H177" s="166">
        <v>100</v>
      </c>
      <c r="I177" s="166">
        <v>100</v>
      </c>
    </row>
    <row r="178" spans="1:12" x14ac:dyDescent="0.25">
      <c r="A178" s="331" t="s">
        <v>95</v>
      </c>
      <c r="B178" s="331"/>
      <c r="C178" s="332"/>
      <c r="D178" s="148" t="s">
        <v>215</v>
      </c>
      <c r="E178" s="142"/>
      <c r="F178" s="142"/>
      <c r="G178" s="143">
        <f>SUM(G179,G200)</f>
        <v>161900</v>
      </c>
      <c r="H178" s="143">
        <f>SUM(H179,H200)</f>
        <v>161900</v>
      </c>
      <c r="I178" s="143">
        <f>SUM(I179,I200)</f>
        <v>161900</v>
      </c>
      <c r="L178" s="216"/>
    </row>
    <row r="179" spans="1:12" x14ac:dyDescent="0.25">
      <c r="A179" s="167">
        <v>3</v>
      </c>
      <c r="B179" s="133"/>
      <c r="C179" s="131"/>
      <c r="D179" s="111" t="s">
        <v>11</v>
      </c>
      <c r="E179" s="111"/>
      <c r="F179" s="111"/>
      <c r="G179" s="112">
        <f>SUM(G180,G183,G194,G196,G198)</f>
        <v>155300</v>
      </c>
      <c r="H179" s="112">
        <f>SUM(H180,H183,H194,H196,H198)</f>
        <v>155300</v>
      </c>
      <c r="I179" s="112">
        <f>SUM(I180,I183,I194,I196,I198)</f>
        <v>155300</v>
      </c>
    </row>
    <row r="180" spans="1:12" x14ac:dyDescent="0.25">
      <c r="A180" s="132">
        <v>31</v>
      </c>
      <c r="B180" s="133"/>
      <c r="C180" s="131"/>
      <c r="D180" s="111" t="s">
        <v>12</v>
      </c>
      <c r="E180" s="111"/>
      <c r="F180" s="111"/>
      <c r="G180" s="112">
        <f>SUM(G181:G182)</f>
        <v>1200</v>
      </c>
      <c r="H180" s="112">
        <f>SUM(H181:H182)</f>
        <v>1200</v>
      </c>
      <c r="I180" s="112">
        <f>SUM(I181:I182)</f>
        <v>1200</v>
      </c>
    </row>
    <row r="181" spans="1:12" x14ac:dyDescent="0.25">
      <c r="A181" s="123"/>
      <c r="B181" s="126">
        <v>3111</v>
      </c>
      <c r="C181" s="103"/>
      <c r="D181" s="104" t="s">
        <v>175</v>
      </c>
      <c r="E181" s="104"/>
      <c r="F181" s="104"/>
      <c r="G181" s="105">
        <v>1000</v>
      </c>
      <c r="H181" s="105">
        <v>1000</v>
      </c>
      <c r="I181" s="105">
        <v>1000</v>
      </c>
    </row>
    <row r="182" spans="1:12" x14ac:dyDescent="0.25">
      <c r="A182" s="141"/>
      <c r="B182" s="163">
        <v>3132</v>
      </c>
      <c r="C182" s="164"/>
      <c r="D182" s="165" t="s">
        <v>179</v>
      </c>
      <c r="E182" s="165"/>
      <c r="F182" s="165"/>
      <c r="G182" s="166">
        <v>200</v>
      </c>
      <c r="H182" s="166">
        <v>200</v>
      </c>
      <c r="I182" s="166">
        <v>200</v>
      </c>
    </row>
    <row r="183" spans="1:12" x14ac:dyDescent="0.25">
      <c r="A183" s="132">
        <v>32</v>
      </c>
      <c r="B183" s="133"/>
      <c r="C183" s="207"/>
      <c r="D183" s="208" t="s">
        <v>22</v>
      </c>
      <c r="E183" s="208"/>
      <c r="F183" s="208"/>
      <c r="G183" s="209">
        <f>SUM(G184:G193)</f>
        <v>123250</v>
      </c>
      <c r="H183" s="209">
        <f>SUM(H184:H193)</f>
        <v>123250</v>
      </c>
      <c r="I183" s="209">
        <f>SUM(I184:I193)</f>
        <v>123250</v>
      </c>
    </row>
    <row r="184" spans="1:12" x14ac:dyDescent="0.25">
      <c r="A184" s="101"/>
      <c r="B184" s="135">
        <v>3211</v>
      </c>
      <c r="C184" s="138"/>
      <c r="D184" s="138" t="s">
        <v>151</v>
      </c>
      <c r="E184" s="136"/>
      <c r="F184" s="136"/>
      <c r="G184" s="176">
        <v>700</v>
      </c>
      <c r="H184" s="105">
        <v>700</v>
      </c>
      <c r="I184" s="105">
        <v>700</v>
      </c>
    </row>
    <row r="185" spans="1:12" ht="25.5" x14ac:dyDescent="0.25">
      <c r="A185" s="101"/>
      <c r="B185" s="135">
        <v>3221</v>
      </c>
      <c r="C185" s="138"/>
      <c r="D185" s="138" t="s">
        <v>154</v>
      </c>
      <c r="E185" s="136"/>
      <c r="F185" s="136"/>
      <c r="G185" s="137">
        <v>150</v>
      </c>
      <c r="H185" s="105">
        <v>150</v>
      </c>
      <c r="I185" s="105">
        <v>150</v>
      </c>
    </row>
    <row r="186" spans="1:12" x14ac:dyDescent="0.25">
      <c r="A186" s="101"/>
      <c r="B186" s="221">
        <v>3222</v>
      </c>
      <c r="C186" s="138"/>
      <c r="D186" s="138" t="s">
        <v>155</v>
      </c>
      <c r="E186" s="136"/>
      <c r="F186" s="136"/>
      <c r="G186" s="137">
        <v>120000</v>
      </c>
      <c r="H186" s="105">
        <v>120000</v>
      </c>
      <c r="I186" s="105">
        <v>120000</v>
      </c>
    </row>
    <row r="187" spans="1:12" x14ac:dyDescent="0.25">
      <c r="A187" s="101"/>
      <c r="B187" s="169">
        <v>3225</v>
      </c>
      <c r="C187" s="174"/>
      <c r="D187" s="174" t="s">
        <v>158</v>
      </c>
      <c r="E187" s="136"/>
      <c r="F187" s="136"/>
      <c r="G187" s="137">
        <v>200</v>
      </c>
      <c r="H187" s="105">
        <v>200</v>
      </c>
      <c r="I187" s="105">
        <v>200</v>
      </c>
    </row>
    <row r="188" spans="1:12" x14ac:dyDescent="0.25">
      <c r="A188" s="173"/>
      <c r="B188" s="169">
        <v>3236</v>
      </c>
      <c r="C188" s="174"/>
      <c r="D188" s="174" t="s">
        <v>216</v>
      </c>
      <c r="E188" s="175"/>
      <c r="F188" s="175"/>
      <c r="G188" s="176">
        <v>200</v>
      </c>
      <c r="H188" s="166">
        <v>200</v>
      </c>
      <c r="I188" s="166">
        <v>200</v>
      </c>
    </row>
    <row r="189" spans="1:12" ht="25.5" x14ac:dyDescent="0.25">
      <c r="A189" s="101"/>
      <c r="B189" s="135">
        <v>3237</v>
      </c>
      <c r="C189" s="138"/>
      <c r="D189" s="138" t="s">
        <v>168</v>
      </c>
      <c r="E189" s="136"/>
      <c r="F189" s="136"/>
      <c r="G189" s="137">
        <v>150</v>
      </c>
      <c r="H189" s="105">
        <v>150</v>
      </c>
      <c r="I189" s="105">
        <v>150</v>
      </c>
    </row>
    <row r="190" spans="1:12" x14ac:dyDescent="0.25">
      <c r="A190" s="101"/>
      <c r="B190" s="135">
        <v>3239</v>
      </c>
      <c r="C190" s="138"/>
      <c r="D190" s="138" t="s">
        <v>170</v>
      </c>
      <c r="E190" s="136"/>
      <c r="F190" s="136"/>
      <c r="G190" s="137">
        <v>650</v>
      </c>
      <c r="H190" s="105">
        <v>650</v>
      </c>
      <c r="I190" s="105">
        <v>650</v>
      </c>
    </row>
    <row r="191" spans="1:12" x14ac:dyDescent="0.25">
      <c r="A191" s="173"/>
      <c r="B191" s="169">
        <v>3295</v>
      </c>
      <c r="C191" s="174"/>
      <c r="D191" s="174" t="s">
        <v>173</v>
      </c>
      <c r="E191" s="175"/>
      <c r="F191" s="175"/>
      <c r="G191" s="176">
        <v>150</v>
      </c>
      <c r="H191" s="166">
        <v>150</v>
      </c>
      <c r="I191" s="166">
        <v>150</v>
      </c>
    </row>
    <row r="192" spans="1:12" ht="25.5" x14ac:dyDescent="0.25">
      <c r="A192" s="173"/>
      <c r="B192" s="169">
        <v>3296</v>
      </c>
      <c r="C192" s="174"/>
      <c r="D192" s="174" t="s">
        <v>186</v>
      </c>
      <c r="E192" s="175"/>
      <c r="F192" s="175"/>
      <c r="G192" s="176">
        <v>50</v>
      </c>
      <c r="H192" s="166">
        <v>50</v>
      </c>
      <c r="I192" s="166">
        <v>50</v>
      </c>
    </row>
    <row r="193" spans="1:12" ht="25.5" x14ac:dyDescent="0.25">
      <c r="A193" s="101"/>
      <c r="B193" s="135">
        <v>3299</v>
      </c>
      <c r="C193" s="138"/>
      <c r="D193" s="138" t="s">
        <v>174</v>
      </c>
      <c r="E193" s="136"/>
      <c r="F193" s="136"/>
      <c r="G193" s="137">
        <v>1000</v>
      </c>
      <c r="H193" s="105">
        <v>1000</v>
      </c>
      <c r="I193" s="105">
        <v>1000</v>
      </c>
    </row>
    <row r="194" spans="1:12" x14ac:dyDescent="0.25">
      <c r="A194" s="132">
        <v>34</v>
      </c>
      <c r="B194" s="133"/>
      <c r="C194" s="207"/>
      <c r="D194" s="207" t="s">
        <v>66</v>
      </c>
      <c r="E194" s="208"/>
      <c r="F194" s="208"/>
      <c r="G194" s="209">
        <f>SUM(G195)</f>
        <v>50</v>
      </c>
      <c r="H194" s="209">
        <f>SUM(H195)</f>
        <v>50</v>
      </c>
      <c r="I194" s="209">
        <f>SUM(I195)</f>
        <v>50</v>
      </c>
      <c r="J194" s="178"/>
    </row>
    <row r="195" spans="1:12" x14ac:dyDescent="0.25">
      <c r="A195" s="141"/>
      <c r="B195" s="163">
        <v>3433</v>
      </c>
      <c r="C195" s="177"/>
      <c r="D195" s="177" t="s">
        <v>195</v>
      </c>
      <c r="E195" s="175"/>
      <c r="F195" s="175"/>
      <c r="G195" s="176">
        <v>50</v>
      </c>
      <c r="H195" s="166">
        <v>50</v>
      </c>
      <c r="I195" s="166">
        <v>50</v>
      </c>
      <c r="J195" s="178"/>
    </row>
    <row r="196" spans="1:12" x14ac:dyDescent="0.25">
      <c r="A196" s="132">
        <v>37</v>
      </c>
      <c r="B196" s="133"/>
      <c r="C196" s="207"/>
      <c r="D196" s="207" t="s">
        <v>187</v>
      </c>
      <c r="E196" s="208"/>
      <c r="F196" s="208"/>
      <c r="G196" s="209">
        <f>SUM(G197)</f>
        <v>30000</v>
      </c>
      <c r="H196" s="209">
        <f>SUM(H197)</f>
        <v>30000</v>
      </c>
      <c r="I196" s="209">
        <f>SUM(I197)</f>
        <v>30000</v>
      </c>
    </row>
    <row r="197" spans="1:12" x14ac:dyDescent="0.25">
      <c r="A197" s="123"/>
      <c r="B197" s="126">
        <v>3722</v>
      </c>
      <c r="C197" s="139"/>
      <c r="D197" s="139" t="s">
        <v>187</v>
      </c>
      <c r="E197" s="136"/>
      <c r="F197" s="136"/>
      <c r="G197" s="137">
        <v>30000</v>
      </c>
      <c r="H197" s="105">
        <v>30000</v>
      </c>
      <c r="I197" s="105">
        <v>30000</v>
      </c>
    </row>
    <row r="198" spans="1:12" x14ac:dyDescent="0.25">
      <c r="A198" s="132">
        <v>38</v>
      </c>
      <c r="B198" s="133"/>
      <c r="C198" s="131"/>
      <c r="D198" s="131" t="s">
        <v>68</v>
      </c>
      <c r="E198" s="111"/>
      <c r="F198" s="111"/>
      <c r="G198" s="112">
        <f>SUM(G199)</f>
        <v>800</v>
      </c>
      <c r="H198" s="112">
        <f>SUM(H199)</f>
        <v>800</v>
      </c>
      <c r="I198" s="112">
        <f>SUM(I199)</f>
        <v>800</v>
      </c>
    </row>
    <row r="199" spans="1:12" x14ac:dyDescent="0.25">
      <c r="A199" s="123"/>
      <c r="B199" s="126">
        <v>3812</v>
      </c>
      <c r="C199" s="103"/>
      <c r="D199" s="103" t="s">
        <v>196</v>
      </c>
      <c r="E199" s="104"/>
      <c r="F199" s="104"/>
      <c r="G199" s="105">
        <v>800</v>
      </c>
      <c r="H199" s="105">
        <v>800</v>
      </c>
      <c r="I199" s="105">
        <v>800</v>
      </c>
    </row>
    <row r="200" spans="1:12" ht="25.5" x14ac:dyDescent="0.25">
      <c r="A200" s="167">
        <v>4</v>
      </c>
      <c r="B200" s="133"/>
      <c r="C200" s="131"/>
      <c r="D200" s="190" t="s">
        <v>13</v>
      </c>
      <c r="E200" s="111"/>
      <c r="F200" s="111"/>
      <c r="G200" s="112">
        <f>G201+G203</f>
        <v>6600</v>
      </c>
      <c r="H200" s="112">
        <f>H201+H203</f>
        <v>6600</v>
      </c>
      <c r="I200" s="112">
        <f>I201+I203</f>
        <v>6600</v>
      </c>
    </row>
    <row r="201" spans="1:12" s="95" customFormat="1" ht="39" x14ac:dyDescent="0.25">
      <c r="A201" s="132">
        <v>41</v>
      </c>
      <c r="B201" s="133"/>
      <c r="C201" s="131"/>
      <c r="D201" s="199" t="s">
        <v>14</v>
      </c>
      <c r="E201" s="111"/>
      <c r="F201" s="111"/>
      <c r="G201" s="112">
        <v>200</v>
      </c>
      <c r="H201" s="112">
        <v>200</v>
      </c>
      <c r="I201" s="112">
        <v>200</v>
      </c>
    </row>
    <row r="202" spans="1:12" s="95" customFormat="1" x14ac:dyDescent="0.25">
      <c r="A202" s="140"/>
      <c r="B202" s="126">
        <v>4123</v>
      </c>
      <c r="C202" s="103"/>
      <c r="D202" s="99" t="s">
        <v>112</v>
      </c>
      <c r="E202" s="104"/>
      <c r="F202" s="104"/>
      <c r="G202" s="105">
        <v>200</v>
      </c>
      <c r="H202" s="105">
        <v>200</v>
      </c>
      <c r="I202" s="105">
        <v>200</v>
      </c>
    </row>
    <row r="203" spans="1:12" ht="39" x14ac:dyDescent="0.25">
      <c r="A203" s="132">
        <v>42</v>
      </c>
      <c r="B203" s="133"/>
      <c r="C203" s="131"/>
      <c r="D203" s="199" t="s">
        <v>27</v>
      </c>
      <c r="E203" s="210"/>
      <c r="F203" s="210"/>
      <c r="G203" s="112">
        <f>SUM(G204:G206)</f>
        <v>6400</v>
      </c>
      <c r="H203" s="112">
        <f>SUM(H204:H206)</f>
        <v>6400</v>
      </c>
      <c r="I203" s="112">
        <f>SUM(I204:I206)</f>
        <v>6400</v>
      </c>
    </row>
    <row r="204" spans="1:12" s="95" customFormat="1" ht="26.25" x14ac:dyDescent="0.25">
      <c r="A204" s="141"/>
      <c r="B204" s="126">
        <v>4221</v>
      </c>
      <c r="C204" s="103"/>
      <c r="D204" s="159" t="s">
        <v>188</v>
      </c>
      <c r="E204" s="160"/>
      <c r="F204" s="160"/>
      <c r="G204" s="105">
        <v>200</v>
      </c>
      <c r="H204" s="105">
        <v>200</v>
      </c>
      <c r="I204" s="105">
        <v>200</v>
      </c>
    </row>
    <row r="205" spans="1:12" s="95" customFormat="1" ht="26.25" x14ac:dyDescent="0.25">
      <c r="A205" s="141"/>
      <c r="B205" s="126">
        <v>4227</v>
      </c>
      <c r="C205" s="103"/>
      <c r="D205" s="159" t="s">
        <v>191</v>
      </c>
      <c r="E205" s="160"/>
      <c r="F205" s="160"/>
      <c r="G205" s="105">
        <v>200</v>
      </c>
      <c r="H205" s="105">
        <v>200</v>
      </c>
      <c r="I205" s="105">
        <v>200</v>
      </c>
    </row>
    <row r="206" spans="1:12" x14ac:dyDescent="0.25">
      <c r="A206" s="141"/>
      <c r="B206" s="126">
        <v>4241</v>
      </c>
      <c r="C206" s="103"/>
      <c r="D206" s="103" t="s">
        <v>181</v>
      </c>
      <c r="E206" s="104"/>
      <c r="F206" s="104"/>
      <c r="G206" s="105">
        <v>6000</v>
      </c>
      <c r="H206" s="105">
        <v>6000</v>
      </c>
      <c r="I206" s="105">
        <v>6000</v>
      </c>
    </row>
    <row r="207" spans="1:12" x14ac:dyDescent="0.25">
      <c r="A207" s="330" t="s">
        <v>116</v>
      </c>
      <c r="B207" s="331"/>
      <c r="C207" s="332"/>
      <c r="D207" s="148" t="s">
        <v>217</v>
      </c>
      <c r="E207" s="142"/>
      <c r="F207" s="142"/>
      <c r="G207" s="143">
        <f>SUM(G208,G216)</f>
        <v>1670</v>
      </c>
      <c r="H207" s="143">
        <f>SUM(H208,H216)</f>
        <v>1670</v>
      </c>
      <c r="I207" s="143">
        <f>SUM(I208,I216)</f>
        <v>1670</v>
      </c>
      <c r="L207" s="217"/>
    </row>
    <row r="208" spans="1:12" x14ac:dyDescent="0.25">
      <c r="A208" s="167">
        <v>3</v>
      </c>
      <c r="B208" s="133"/>
      <c r="C208" s="131"/>
      <c r="D208" s="111" t="s">
        <v>11</v>
      </c>
      <c r="E208" s="111"/>
      <c r="F208" s="111"/>
      <c r="G208" s="112">
        <f>G209</f>
        <v>1100</v>
      </c>
      <c r="H208" s="112">
        <f>H209</f>
        <v>1100</v>
      </c>
      <c r="I208" s="112">
        <f>I209</f>
        <v>1100</v>
      </c>
    </row>
    <row r="209" spans="1:12" x14ac:dyDescent="0.25">
      <c r="A209" s="132">
        <v>32</v>
      </c>
      <c r="B209" s="133"/>
      <c r="C209" s="131"/>
      <c r="D209" s="111" t="s">
        <v>22</v>
      </c>
      <c r="E209" s="111"/>
      <c r="F209" s="111"/>
      <c r="G209" s="112">
        <f>SUM(G210:G215)</f>
        <v>1100</v>
      </c>
      <c r="H209" s="112">
        <f>SUM(H210:H215)</f>
        <v>1100</v>
      </c>
      <c r="I209" s="112">
        <f>SUM(I210:I215)</f>
        <v>1100</v>
      </c>
    </row>
    <row r="210" spans="1:12" s="95" customFormat="1" x14ac:dyDescent="0.25">
      <c r="A210" s="123"/>
      <c r="B210" s="126">
        <v>3211</v>
      </c>
      <c r="C210" s="103"/>
      <c r="D210" s="138" t="s">
        <v>151</v>
      </c>
      <c r="E210" s="104"/>
      <c r="F210" s="104"/>
      <c r="G210" s="105">
        <v>100</v>
      </c>
      <c r="H210" s="105">
        <v>100</v>
      </c>
      <c r="I210" s="105">
        <v>100</v>
      </c>
    </row>
    <row r="211" spans="1:12" s="95" customFormat="1" ht="25.5" x14ac:dyDescent="0.25">
      <c r="A211" s="123"/>
      <c r="B211" s="126">
        <v>3221</v>
      </c>
      <c r="C211" s="103"/>
      <c r="D211" s="138" t="s">
        <v>154</v>
      </c>
      <c r="E211" s="104"/>
      <c r="F211" s="104"/>
      <c r="G211" s="105">
        <v>200</v>
      </c>
      <c r="H211" s="105">
        <v>200</v>
      </c>
      <c r="I211" s="105">
        <v>200</v>
      </c>
    </row>
    <row r="212" spans="1:12" s="95" customFormat="1" x14ac:dyDescent="0.25">
      <c r="A212" s="123"/>
      <c r="B212" s="223">
        <v>3222</v>
      </c>
      <c r="C212" s="103"/>
      <c r="D212" s="138" t="s">
        <v>155</v>
      </c>
      <c r="E212" s="104"/>
      <c r="F212" s="104"/>
      <c r="G212" s="105">
        <v>200</v>
      </c>
      <c r="H212" s="105">
        <v>200</v>
      </c>
      <c r="I212" s="105">
        <v>200</v>
      </c>
    </row>
    <row r="213" spans="1:12" x14ac:dyDescent="0.25">
      <c r="A213" s="123"/>
      <c r="B213" s="126">
        <v>3225</v>
      </c>
      <c r="C213" s="103"/>
      <c r="D213" s="103" t="s">
        <v>158</v>
      </c>
      <c r="E213" s="104"/>
      <c r="F213" s="104"/>
      <c r="G213" s="105">
        <v>200</v>
      </c>
      <c r="H213" s="105">
        <v>200</v>
      </c>
      <c r="I213" s="105">
        <v>200</v>
      </c>
    </row>
    <row r="214" spans="1:12" x14ac:dyDescent="0.25">
      <c r="A214" s="123"/>
      <c r="B214" s="126">
        <v>3239</v>
      </c>
      <c r="C214" s="103"/>
      <c r="D214" s="103" t="s">
        <v>170</v>
      </c>
      <c r="E214" s="104"/>
      <c r="F214" s="104"/>
      <c r="G214" s="105">
        <v>200</v>
      </c>
      <c r="H214" s="105">
        <v>200</v>
      </c>
      <c r="I214" s="105">
        <v>200</v>
      </c>
    </row>
    <row r="215" spans="1:12" ht="26.25" x14ac:dyDescent="0.25">
      <c r="A215" s="123"/>
      <c r="B215" s="126">
        <v>3299</v>
      </c>
      <c r="C215" s="103"/>
      <c r="D215" s="159" t="s">
        <v>174</v>
      </c>
      <c r="E215" s="160"/>
      <c r="F215" s="104"/>
      <c r="G215" s="105">
        <v>200</v>
      </c>
      <c r="H215" s="105">
        <v>200</v>
      </c>
      <c r="I215" s="105">
        <v>200</v>
      </c>
    </row>
    <row r="216" spans="1:12" ht="25.5" x14ac:dyDescent="0.25">
      <c r="A216" s="167">
        <v>4</v>
      </c>
      <c r="B216" s="133"/>
      <c r="C216" s="131"/>
      <c r="D216" s="190" t="s">
        <v>13</v>
      </c>
      <c r="E216" s="111"/>
      <c r="F216" s="111"/>
      <c r="G216" s="112">
        <f>SUM(G217)</f>
        <v>570</v>
      </c>
      <c r="H216" s="112">
        <f>SUM(H217)</f>
        <v>570</v>
      </c>
      <c r="I216" s="112">
        <f>SUM(I217)</f>
        <v>570</v>
      </c>
    </row>
    <row r="217" spans="1:12" x14ac:dyDescent="0.25">
      <c r="A217" s="132">
        <v>42</v>
      </c>
      <c r="B217" s="133"/>
      <c r="C217" s="131"/>
      <c r="D217" s="131" t="s">
        <v>27</v>
      </c>
      <c r="E217" s="111"/>
      <c r="F217" s="111"/>
      <c r="G217" s="112">
        <f>SUM(G218:G219)</f>
        <v>570</v>
      </c>
      <c r="H217" s="112">
        <f>SUM(H218:H219)</f>
        <v>570</v>
      </c>
      <c r="I217" s="112">
        <f>SUM(I218:I219)</f>
        <v>570</v>
      </c>
    </row>
    <row r="218" spans="1:12" x14ac:dyDescent="0.25">
      <c r="A218" s="123"/>
      <c r="B218" s="126">
        <v>4221</v>
      </c>
      <c r="C218" s="103"/>
      <c r="D218" s="103" t="s">
        <v>188</v>
      </c>
      <c r="E218" s="104"/>
      <c r="F218" s="104"/>
      <c r="G218" s="105">
        <v>470</v>
      </c>
      <c r="H218" s="105">
        <v>470</v>
      </c>
      <c r="I218" s="105">
        <v>470</v>
      </c>
    </row>
    <row r="219" spans="1:12" x14ac:dyDescent="0.25">
      <c r="A219" s="123"/>
      <c r="B219" s="126">
        <v>4241</v>
      </c>
      <c r="C219" s="103"/>
      <c r="D219" s="103" t="s">
        <v>181</v>
      </c>
      <c r="E219" s="104"/>
      <c r="F219" s="104"/>
      <c r="G219" s="105">
        <v>100</v>
      </c>
      <c r="H219" s="105">
        <v>100</v>
      </c>
      <c r="I219" s="105">
        <v>100</v>
      </c>
    </row>
    <row r="220" spans="1:12" x14ac:dyDescent="0.25">
      <c r="A220" s="330" t="s">
        <v>118</v>
      </c>
      <c r="B220" s="331"/>
      <c r="C220" s="332"/>
      <c r="D220" s="148" t="s">
        <v>218</v>
      </c>
      <c r="E220" s="142"/>
      <c r="F220" s="142"/>
      <c r="G220" s="143">
        <f>SUM(G221,G224)</f>
        <v>10000</v>
      </c>
      <c r="H220" s="143">
        <f>SUM(H221,H224)</f>
        <v>10000</v>
      </c>
      <c r="I220" s="143">
        <f>SUM(I221,I224)</f>
        <v>10000</v>
      </c>
      <c r="L220" s="219"/>
    </row>
    <row r="221" spans="1:12" x14ac:dyDescent="0.25">
      <c r="A221" s="167">
        <v>3</v>
      </c>
      <c r="B221" s="133"/>
      <c r="C221" s="131"/>
      <c r="D221" s="111" t="s">
        <v>11</v>
      </c>
      <c r="E221" s="111"/>
      <c r="F221" s="111"/>
      <c r="G221" s="112">
        <f>SUM(G222)</f>
        <v>9900</v>
      </c>
      <c r="H221" s="112">
        <f>SUM(H222)</f>
        <v>9900</v>
      </c>
      <c r="I221" s="112">
        <f>SUM(I222)</f>
        <v>9900</v>
      </c>
    </row>
    <row r="222" spans="1:12" x14ac:dyDescent="0.25">
      <c r="A222" s="132">
        <v>32</v>
      </c>
      <c r="B222" s="133"/>
      <c r="C222" s="131"/>
      <c r="D222" s="111" t="s">
        <v>22</v>
      </c>
      <c r="E222" s="111"/>
      <c r="F222" s="111"/>
      <c r="G222" s="112">
        <f>SUM(G223:G223)</f>
        <v>9900</v>
      </c>
      <c r="H222" s="112">
        <f>SUM(H223:H223)</f>
        <v>9900</v>
      </c>
      <c r="I222" s="112">
        <f>SUM(I223:I223)</f>
        <v>9900</v>
      </c>
    </row>
    <row r="223" spans="1:12" x14ac:dyDescent="0.25">
      <c r="A223" s="123"/>
      <c r="B223" s="126">
        <v>3232</v>
      </c>
      <c r="C223" s="103"/>
      <c r="D223" s="103" t="s">
        <v>162</v>
      </c>
      <c r="E223" s="104"/>
      <c r="F223" s="104"/>
      <c r="G223" s="105">
        <v>9900</v>
      </c>
      <c r="H223" s="105">
        <v>9900</v>
      </c>
      <c r="I223" s="105">
        <v>9900</v>
      </c>
    </row>
    <row r="224" spans="1:12" ht="25.5" x14ac:dyDescent="0.25">
      <c r="A224" s="167">
        <v>4</v>
      </c>
      <c r="B224" s="133"/>
      <c r="C224" s="131"/>
      <c r="D224" s="190" t="s">
        <v>13</v>
      </c>
      <c r="E224" s="111"/>
      <c r="F224" s="111"/>
      <c r="G224" s="112">
        <f>SUM(G225)</f>
        <v>100</v>
      </c>
      <c r="H224" s="112">
        <f>SUM(H225)</f>
        <v>100</v>
      </c>
      <c r="I224" s="112">
        <f>SUM(I225)</f>
        <v>100</v>
      </c>
    </row>
    <row r="225" spans="1:9" x14ac:dyDescent="0.25">
      <c r="A225" s="132">
        <v>42</v>
      </c>
      <c r="B225" s="133"/>
      <c r="C225" s="131"/>
      <c r="D225" s="131" t="s">
        <v>27</v>
      </c>
      <c r="E225" s="111"/>
      <c r="F225" s="111"/>
      <c r="G225" s="112">
        <f>SUM(G226:G226)</f>
        <v>100</v>
      </c>
      <c r="H225" s="112">
        <f>SUM(H226:H226)</f>
        <v>100</v>
      </c>
      <c r="I225" s="112">
        <f>SUM(I226:I226)</f>
        <v>100</v>
      </c>
    </row>
    <row r="226" spans="1:9" x14ac:dyDescent="0.25">
      <c r="A226" s="123"/>
      <c r="B226" s="126">
        <v>4241</v>
      </c>
      <c r="C226" s="103"/>
      <c r="D226" s="103" t="s">
        <v>181</v>
      </c>
      <c r="E226" s="104"/>
      <c r="F226" s="104"/>
      <c r="G226" s="105">
        <v>100</v>
      </c>
      <c r="H226" s="104">
        <v>100</v>
      </c>
      <c r="I226" s="105">
        <v>100</v>
      </c>
    </row>
    <row r="227" spans="1:9" s="95" customFormat="1" x14ac:dyDescent="0.25">
      <c r="A227" s="330" t="s">
        <v>137</v>
      </c>
      <c r="B227" s="331"/>
      <c r="C227" s="332"/>
      <c r="D227" s="148" t="s">
        <v>219</v>
      </c>
      <c r="E227" s="142"/>
      <c r="F227" s="142"/>
      <c r="G227" s="143">
        <f t="shared" ref="G227:I229" si="5">G228</f>
        <v>0</v>
      </c>
      <c r="H227" s="143">
        <f t="shared" si="5"/>
        <v>0</v>
      </c>
      <c r="I227" s="143">
        <f t="shared" si="5"/>
        <v>0</v>
      </c>
    </row>
    <row r="228" spans="1:9" s="95" customFormat="1" x14ac:dyDescent="0.25">
      <c r="A228" s="167">
        <v>3</v>
      </c>
      <c r="B228" s="133"/>
      <c r="C228" s="131"/>
      <c r="D228" s="111" t="s">
        <v>11</v>
      </c>
      <c r="E228" s="111"/>
      <c r="F228" s="111"/>
      <c r="G228" s="112">
        <f t="shared" si="5"/>
        <v>0</v>
      </c>
      <c r="H228" s="112">
        <f t="shared" si="5"/>
        <v>0</v>
      </c>
      <c r="I228" s="112">
        <f t="shared" si="5"/>
        <v>0</v>
      </c>
    </row>
    <row r="229" spans="1:9" s="95" customFormat="1" x14ac:dyDescent="0.25">
      <c r="A229" s="132">
        <v>31</v>
      </c>
      <c r="B229" s="133"/>
      <c r="C229" s="131"/>
      <c r="D229" s="111" t="s">
        <v>12</v>
      </c>
      <c r="E229" s="111"/>
      <c r="F229" s="111"/>
      <c r="G229" s="112">
        <f t="shared" si="5"/>
        <v>0</v>
      </c>
      <c r="H229" s="112">
        <f t="shared" si="5"/>
        <v>0</v>
      </c>
      <c r="I229" s="112">
        <f t="shared" si="5"/>
        <v>0</v>
      </c>
    </row>
    <row r="230" spans="1:9" s="95" customFormat="1" x14ac:dyDescent="0.25">
      <c r="A230" s="141"/>
      <c r="B230" s="163">
        <v>3111</v>
      </c>
      <c r="C230" s="164"/>
      <c r="D230" s="165" t="s">
        <v>175</v>
      </c>
      <c r="E230" s="165"/>
      <c r="F230" s="165"/>
      <c r="G230" s="166">
        <v>0</v>
      </c>
      <c r="H230" s="166">
        <v>0</v>
      </c>
      <c r="I230" s="166">
        <v>0</v>
      </c>
    </row>
    <row r="231" spans="1:9" s="95" customFormat="1" x14ac:dyDescent="0.25">
      <c r="A231" s="330" t="s">
        <v>222</v>
      </c>
      <c r="B231" s="331"/>
      <c r="C231" s="332"/>
      <c r="D231" s="148" t="s">
        <v>220</v>
      </c>
      <c r="E231" s="142"/>
      <c r="F231" s="142"/>
      <c r="G231" s="143">
        <f t="shared" ref="G231:I233" si="6">G232</f>
        <v>0</v>
      </c>
      <c r="H231" s="143">
        <f t="shared" si="6"/>
        <v>0</v>
      </c>
      <c r="I231" s="143">
        <f t="shared" si="6"/>
        <v>0</v>
      </c>
    </row>
    <row r="232" spans="1:9" s="95" customFormat="1" x14ac:dyDescent="0.25">
      <c r="A232" s="167">
        <v>3</v>
      </c>
      <c r="B232" s="133"/>
      <c r="C232" s="131"/>
      <c r="D232" s="111" t="s">
        <v>11</v>
      </c>
      <c r="E232" s="111"/>
      <c r="F232" s="111"/>
      <c r="G232" s="112">
        <f t="shared" si="6"/>
        <v>0</v>
      </c>
      <c r="H232" s="112">
        <f t="shared" si="6"/>
        <v>0</v>
      </c>
      <c r="I232" s="112">
        <f t="shared" si="6"/>
        <v>0</v>
      </c>
    </row>
    <row r="233" spans="1:9" s="95" customFormat="1" x14ac:dyDescent="0.25">
      <c r="A233" s="132">
        <v>32</v>
      </c>
      <c r="B233" s="133"/>
      <c r="C233" s="131"/>
      <c r="D233" s="111" t="s">
        <v>22</v>
      </c>
      <c r="E233" s="111"/>
      <c r="F233" s="111"/>
      <c r="G233" s="112">
        <f t="shared" si="6"/>
        <v>0</v>
      </c>
      <c r="H233" s="112">
        <f t="shared" si="6"/>
        <v>0</v>
      </c>
      <c r="I233" s="112">
        <f t="shared" si="6"/>
        <v>0</v>
      </c>
    </row>
    <row r="234" spans="1:9" s="95" customFormat="1" ht="26.25" x14ac:dyDescent="0.25">
      <c r="A234" s="141"/>
      <c r="B234" s="163">
        <v>3221</v>
      </c>
      <c r="C234" s="164"/>
      <c r="D234" s="213" t="s">
        <v>154</v>
      </c>
      <c r="E234" s="213"/>
      <c r="F234" s="165"/>
      <c r="G234" s="166">
        <v>0</v>
      </c>
      <c r="H234" s="166">
        <v>0</v>
      </c>
      <c r="I234" s="166">
        <v>0</v>
      </c>
    </row>
    <row r="235" spans="1:9" s="95" customFormat="1" x14ac:dyDescent="0.25">
      <c r="A235" s="330" t="s">
        <v>139</v>
      </c>
      <c r="B235" s="331"/>
      <c r="C235" s="332"/>
      <c r="D235" s="148" t="s">
        <v>221</v>
      </c>
      <c r="E235" s="142"/>
      <c r="F235" s="142"/>
      <c r="G235" s="143">
        <f t="shared" ref="G235:I236" si="7">G236</f>
        <v>0</v>
      </c>
      <c r="H235" s="143">
        <f t="shared" si="7"/>
        <v>0</v>
      </c>
      <c r="I235" s="143">
        <f t="shared" si="7"/>
        <v>0</v>
      </c>
    </row>
    <row r="236" spans="1:9" s="95" customFormat="1" x14ac:dyDescent="0.25">
      <c r="A236" s="167">
        <v>3</v>
      </c>
      <c r="B236" s="133"/>
      <c r="C236" s="131"/>
      <c r="D236" s="111" t="s">
        <v>11</v>
      </c>
      <c r="E236" s="111"/>
      <c r="F236" s="111"/>
      <c r="G236" s="112">
        <f t="shared" si="7"/>
        <v>0</v>
      </c>
      <c r="H236" s="112">
        <f t="shared" si="7"/>
        <v>0</v>
      </c>
      <c r="I236" s="112">
        <f t="shared" si="7"/>
        <v>0</v>
      </c>
    </row>
    <row r="237" spans="1:9" s="95" customFormat="1" x14ac:dyDescent="0.25">
      <c r="A237" s="132">
        <v>32</v>
      </c>
      <c r="B237" s="133"/>
      <c r="C237" s="131"/>
      <c r="D237" s="111" t="s">
        <v>22</v>
      </c>
      <c r="E237" s="111"/>
      <c r="F237" s="111"/>
      <c r="G237" s="112">
        <f>G238+G239</f>
        <v>0</v>
      </c>
      <c r="H237" s="112">
        <f>H238+H239</f>
        <v>0</v>
      </c>
      <c r="I237" s="112">
        <f>I238+I239</f>
        <v>0</v>
      </c>
    </row>
    <row r="238" spans="1:9" s="95" customFormat="1" ht="26.25" x14ac:dyDescent="0.25">
      <c r="A238" s="141"/>
      <c r="B238" s="163">
        <v>3221</v>
      </c>
      <c r="C238" s="164"/>
      <c r="D238" s="213" t="s">
        <v>154</v>
      </c>
      <c r="E238" s="165"/>
      <c r="F238" s="165"/>
      <c r="G238" s="166">
        <v>0</v>
      </c>
      <c r="H238" s="166">
        <v>0</v>
      </c>
      <c r="I238" s="166">
        <v>0</v>
      </c>
    </row>
    <row r="239" spans="1:9" s="95" customFormat="1" ht="26.25" x14ac:dyDescent="0.25">
      <c r="A239" s="141"/>
      <c r="B239" s="163">
        <v>3299</v>
      </c>
      <c r="C239" s="164"/>
      <c r="D239" s="172" t="s">
        <v>174</v>
      </c>
      <c r="E239" s="165"/>
      <c r="F239" s="165"/>
      <c r="G239" s="166">
        <v>0</v>
      </c>
      <c r="H239" s="166">
        <v>0</v>
      </c>
      <c r="I239" s="166">
        <v>0</v>
      </c>
    </row>
    <row r="240" spans="1:9" x14ac:dyDescent="0.25">
      <c r="A240" s="339" t="s">
        <v>197</v>
      </c>
      <c r="B240" s="340"/>
      <c r="C240" s="341"/>
      <c r="D240" s="147" t="s">
        <v>198</v>
      </c>
      <c r="E240" s="142"/>
      <c r="F240" s="142"/>
      <c r="G240" s="143">
        <f>SUM(G241,G251)</f>
        <v>130000</v>
      </c>
      <c r="H240" s="143">
        <f>SUM(H241,H251)</f>
        <v>130000</v>
      </c>
      <c r="I240" s="143">
        <f>SUM(I241,I251)</f>
        <v>130000</v>
      </c>
    </row>
    <row r="241" spans="1:12" x14ac:dyDescent="0.25">
      <c r="A241" s="330" t="s">
        <v>104</v>
      </c>
      <c r="B241" s="331"/>
      <c r="C241" s="332"/>
      <c r="D241" s="148" t="s">
        <v>184</v>
      </c>
      <c r="E241" s="142"/>
      <c r="F241" s="142"/>
      <c r="G241" s="143">
        <f>SUM(G242)</f>
        <v>89100</v>
      </c>
      <c r="H241" s="143">
        <f>SUM(H242)</f>
        <v>89100</v>
      </c>
      <c r="I241" s="143">
        <f>SUM(I242)</f>
        <v>89100</v>
      </c>
      <c r="L241" s="214"/>
    </row>
    <row r="242" spans="1:12" x14ac:dyDescent="0.25">
      <c r="A242" s="211">
        <v>3</v>
      </c>
      <c r="B242" s="204"/>
      <c r="C242" s="205"/>
      <c r="D242" s="111" t="s">
        <v>11</v>
      </c>
      <c r="E242" s="111"/>
      <c r="F242" s="111"/>
      <c r="G242" s="112">
        <f>SUM(G243,G247)</f>
        <v>89100</v>
      </c>
      <c r="H242" s="112">
        <f>SUM(H243,H247)</f>
        <v>89100</v>
      </c>
      <c r="I242" s="112">
        <f>SUM(I243,I247)</f>
        <v>89100</v>
      </c>
    </row>
    <row r="243" spans="1:12" x14ac:dyDescent="0.25">
      <c r="A243" s="132">
        <v>31</v>
      </c>
      <c r="B243" s="133"/>
      <c r="C243" s="131"/>
      <c r="D243" s="111" t="s">
        <v>12</v>
      </c>
      <c r="E243" s="111"/>
      <c r="F243" s="111"/>
      <c r="G243" s="112">
        <f>SUM(G244:G246)</f>
        <v>87200</v>
      </c>
      <c r="H243" s="112">
        <f>SUM(H244:H246)</f>
        <v>87200</v>
      </c>
      <c r="I243" s="112">
        <f>SUM(I244:I246)</f>
        <v>87200</v>
      </c>
    </row>
    <row r="244" spans="1:12" x14ac:dyDescent="0.25">
      <c r="A244" s="123"/>
      <c r="B244" s="126">
        <v>3111</v>
      </c>
      <c r="C244" s="103"/>
      <c r="D244" s="104" t="s">
        <v>175</v>
      </c>
      <c r="E244" s="104"/>
      <c r="F244" s="104"/>
      <c r="G244" s="105">
        <v>70000</v>
      </c>
      <c r="H244" s="166">
        <v>70000</v>
      </c>
      <c r="I244" s="105">
        <v>70000</v>
      </c>
    </row>
    <row r="245" spans="1:12" x14ac:dyDescent="0.25">
      <c r="A245" s="123"/>
      <c r="B245" s="126">
        <v>3121</v>
      </c>
      <c r="C245" s="103"/>
      <c r="D245" s="104" t="s">
        <v>178</v>
      </c>
      <c r="E245" s="104"/>
      <c r="F245" s="104"/>
      <c r="G245" s="105">
        <v>5500</v>
      </c>
      <c r="H245" s="105">
        <v>5500</v>
      </c>
      <c r="I245" s="105">
        <v>5500</v>
      </c>
    </row>
    <row r="246" spans="1:12" x14ac:dyDescent="0.25">
      <c r="A246" s="123"/>
      <c r="B246" s="126">
        <v>3132</v>
      </c>
      <c r="C246" s="103"/>
      <c r="D246" s="104" t="s">
        <v>179</v>
      </c>
      <c r="E246" s="104"/>
      <c r="F246" s="104"/>
      <c r="G246" s="105">
        <v>11700</v>
      </c>
      <c r="H246" s="105">
        <v>11700</v>
      </c>
      <c r="I246" s="105">
        <v>11700</v>
      </c>
    </row>
    <row r="247" spans="1:12" x14ac:dyDescent="0.25">
      <c r="A247" s="132">
        <v>32</v>
      </c>
      <c r="B247" s="133"/>
      <c r="C247" s="131"/>
      <c r="D247" s="111" t="s">
        <v>22</v>
      </c>
      <c r="E247" s="111"/>
      <c r="F247" s="111"/>
      <c r="G247" s="112">
        <f>SUM(G248:G250)</f>
        <v>1900</v>
      </c>
      <c r="H247" s="112">
        <f>SUM(H248:H250)</f>
        <v>1900</v>
      </c>
      <c r="I247" s="112">
        <f>SUM(I248:I250)</f>
        <v>1900</v>
      </c>
    </row>
    <row r="248" spans="1:12" x14ac:dyDescent="0.25">
      <c r="A248" s="128"/>
      <c r="B248" s="128">
        <v>3211</v>
      </c>
      <c r="C248" s="129"/>
      <c r="D248" s="104" t="s">
        <v>151</v>
      </c>
      <c r="E248" s="104"/>
      <c r="F248" s="104"/>
      <c r="G248" s="105">
        <v>300</v>
      </c>
      <c r="H248" s="238">
        <v>300</v>
      </c>
      <c r="I248" s="105">
        <v>300</v>
      </c>
    </row>
    <row r="249" spans="1:12" x14ac:dyDescent="0.25">
      <c r="A249" s="123"/>
      <c r="B249" s="126">
        <v>3212</v>
      </c>
      <c r="C249" s="103"/>
      <c r="D249" s="104" t="s">
        <v>180</v>
      </c>
      <c r="E249" s="104"/>
      <c r="F249" s="104"/>
      <c r="G249" s="105">
        <v>1200</v>
      </c>
      <c r="H249" s="238">
        <v>1200</v>
      </c>
      <c r="I249" s="105">
        <v>1200</v>
      </c>
    </row>
    <row r="250" spans="1:12" x14ac:dyDescent="0.25">
      <c r="A250" s="123"/>
      <c r="B250" s="126">
        <v>3236</v>
      </c>
      <c r="C250" s="103"/>
      <c r="D250" s="104" t="s">
        <v>166</v>
      </c>
      <c r="E250" s="104"/>
      <c r="F250" s="104"/>
      <c r="G250" s="105">
        <v>400</v>
      </c>
      <c r="H250" s="238">
        <v>400</v>
      </c>
      <c r="I250" s="105">
        <v>400</v>
      </c>
    </row>
    <row r="251" spans="1:12" x14ac:dyDescent="0.25">
      <c r="A251" s="330" t="s">
        <v>199</v>
      </c>
      <c r="B251" s="331"/>
      <c r="C251" s="332"/>
      <c r="D251" s="148" t="s">
        <v>200</v>
      </c>
      <c r="E251" s="142"/>
      <c r="F251" s="142"/>
      <c r="G251" s="143">
        <f>SUM(G252)</f>
        <v>40900</v>
      </c>
      <c r="H251" s="143">
        <f>SUM(H252)</f>
        <v>40900</v>
      </c>
      <c r="I251" s="143">
        <f>SUM(I252)</f>
        <v>40900</v>
      </c>
      <c r="L251" s="216"/>
    </row>
    <row r="252" spans="1:12" x14ac:dyDescent="0.25">
      <c r="A252" s="211">
        <v>3</v>
      </c>
      <c r="B252" s="205"/>
      <c r="C252" s="205"/>
      <c r="D252" s="111" t="s">
        <v>11</v>
      </c>
      <c r="E252" s="111"/>
      <c r="F252" s="111"/>
      <c r="G252" s="112">
        <f>SUM(G253,G258)</f>
        <v>40900</v>
      </c>
      <c r="H252" s="112">
        <f>SUM(H253,H258)</f>
        <v>40900</v>
      </c>
      <c r="I252" s="112">
        <f>SUM(I253,I258)</f>
        <v>40900</v>
      </c>
    </row>
    <row r="253" spans="1:12" x14ac:dyDescent="0.25">
      <c r="A253" s="132">
        <v>31</v>
      </c>
      <c r="B253" s="162"/>
      <c r="C253" s="131"/>
      <c r="D253" s="111" t="s">
        <v>12</v>
      </c>
      <c r="E253" s="111"/>
      <c r="F253" s="111"/>
      <c r="G253" s="112">
        <f>SUM(G254:G257)</f>
        <v>37600</v>
      </c>
      <c r="H253" s="112">
        <f>SUM(H254:H257)</f>
        <v>37600</v>
      </c>
      <c r="I253" s="112">
        <f>SUM(I254:I257)</f>
        <v>37600</v>
      </c>
    </row>
    <row r="254" spans="1:12" x14ac:dyDescent="0.25">
      <c r="A254" s="123"/>
      <c r="B254" s="126">
        <v>3111</v>
      </c>
      <c r="C254" s="103"/>
      <c r="D254" s="104" t="s">
        <v>175</v>
      </c>
      <c r="E254" s="104"/>
      <c r="F254" s="104"/>
      <c r="G254" s="105">
        <v>30000</v>
      </c>
      <c r="H254" s="166">
        <v>30000</v>
      </c>
      <c r="I254" s="105">
        <v>30000</v>
      </c>
    </row>
    <row r="255" spans="1:12" x14ac:dyDescent="0.25">
      <c r="A255" s="123"/>
      <c r="B255" s="126">
        <v>3121</v>
      </c>
      <c r="C255" s="103"/>
      <c r="D255" s="104" t="s">
        <v>178</v>
      </c>
      <c r="E255" s="104"/>
      <c r="F255" s="104"/>
      <c r="G255" s="105">
        <v>2500</v>
      </c>
      <c r="H255" s="105">
        <v>2500</v>
      </c>
      <c r="I255" s="105">
        <v>2500</v>
      </c>
    </row>
    <row r="256" spans="1:12" s="95" customFormat="1" x14ac:dyDescent="0.25">
      <c r="A256" s="123"/>
      <c r="B256" s="126">
        <v>3121</v>
      </c>
      <c r="C256" s="103"/>
      <c r="D256" s="104" t="s">
        <v>178</v>
      </c>
      <c r="E256" s="104"/>
      <c r="F256" s="104"/>
      <c r="G256" s="105">
        <v>0</v>
      </c>
      <c r="H256" s="105">
        <v>0</v>
      </c>
      <c r="I256" s="105">
        <v>0</v>
      </c>
    </row>
    <row r="257" spans="1:12" x14ac:dyDescent="0.25">
      <c r="A257" s="123"/>
      <c r="B257" s="126">
        <v>3132</v>
      </c>
      <c r="C257" s="103"/>
      <c r="D257" s="104" t="s">
        <v>179</v>
      </c>
      <c r="E257" s="104"/>
      <c r="F257" s="104"/>
      <c r="G257" s="105">
        <v>5100</v>
      </c>
      <c r="H257" s="105">
        <v>5100</v>
      </c>
      <c r="I257" s="105">
        <v>5100</v>
      </c>
    </row>
    <row r="258" spans="1:12" x14ac:dyDescent="0.25">
      <c r="A258" s="132">
        <v>32</v>
      </c>
      <c r="B258" s="162"/>
      <c r="C258" s="131"/>
      <c r="D258" s="111" t="s">
        <v>22</v>
      </c>
      <c r="E258" s="111"/>
      <c r="F258" s="111"/>
      <c r="G258" s="112">
        <f>SUM(G259:G261)</f>
        <v>3300</v>
      </c>
      <c r="H258" s="112">
        <f>SUM(H259:H261)</f>
        <v>3300</v>
      </c>
      <c r="I258" s="112">
        <f>SUM(I259:I261)</f>
        <v>3300</v>
      </c>
    </row>
    <row r="259" spans="1:12" x14ac:dyDescent="0.25">
      <c r="A259" s="128"/>
      <c r="B259" s="128">
        <v>3211</v>
      </c>
      <c r="C259" s="129"/>
      <c r="D259" s="104" t="s">
        <v>151</v>
      </c>
      <c r="E259" s="104"/>
      <c r="F259" s="104"/>
      <c r="G259" s="105">
        <v>300</v>
      </c>
      <c r="H259" s="105">
        <v>300</v>
      </c>
      <c r="I259" s="105">
        <v>300</v>
      </c>
    </row>
    <row r="260" spans="1:12" x14ac:dyDescent="0.25">
      <c r="A260" s="123"/>
      <c r="B260" s="126">
        <v>3212</v>
      </c>
      <c r="C260" s="103"/>
      <c r="D260" s="104" t="s">
        <v>180</v>
      </c>
      <c r="E260" s="104"/>
      <c r="F260" s="104"/>
      <c r="G260" s="105">
        <v>2800</v>
      </c>
      <c r="H260" s="105">
        <v>2800</v>
      </c>
      <c r="I260" s="105">
        <v>2800</v>
      </c>
    </row>
    <row r="261" spans="1:12" x14ac:dyDescent="0.25">
      <c r="A261" s="123"/>
      <c r="B261" s="126">
        <v>3236</v>
      </c>
      <c r="C261" s="103"/>
      <c r="D261" s="104" t="s">
        <v>166</v>
      </c>
      <c r="E261" s="104"/>
      <c r="F261" s="104"/>
      <c r="G261" s="105">
        <v>200</v>
      </c>
      <c r="H261" s="105">
        <v>200</v>
      </c>
      <c r="I261" s="105">
        <v>200</v>
      </c>
    </row>
    <row r="262" spans="1:12" x14ac:dyDescent="0.25">
      <c r="A262" s="339" t="s">
        <v>201</v>
      </c>
      <c r="B262" s="340"/>
      <c r="C262" s="341"/>
      <c r="D262" s="147" t="s">
        <v>202</v>
      </c>
      <c r="E262" s="147"/>
      <c r="F262" s="147"/>
      <c r="G262" s="149">
        <f t="shared" ref="G262:I267" si="8">SUM(G263)</f>
        <v>8000</v>
      </c>
      <c r="H262" s="149">
        <f t="shared" si="8"/>
        <v>8000</v>
      </c>
      <c r="I262" s="149">
        <f t="shared" si="8"/>
        <v>8000</v>
      </c>
    </row>
    <row r="263" spans="1:12" x14ac:dyDescent="0.25">
      <c r="A263" s="340" t="s">
        <v>203</v>
      </c>
      <c r="B263" s="340"/>
      <c r="C263" s="341"/>
      <c r="D263" s="147" t="s">
        <v>125</v>
      </c>
      <c r="E263" s="142"/>
      <c r="F263" s="142"/>
      <c r="G263" s="143">
        <f t="shared" si="8"/>
        <v>8000</v>
      </c>
      <c r="H263" s="143">
        <f t="shared" si="8"/>
        <v>8000</v>
      </c>
      <c r="I263" s="143">
        <f t="shared" si="8"/>
        <v>8000</v>
      </c>
    </row>
    <row r="264" spans="1:12" x14ac:dyDescent="0.25">
      <c r="A264" s="339" t="s">
        <v>124</v>
      </c>
      <c r="B264" s="340"/>
      <c r="C264" s="341"/>
      <c r="D264" s="147" t="s">
        <v>204</v>
      </c>
      <c r="E264" s="142"/>
      <c r="F264" s="142"/>
      <c r="G264" s="143">
        <f t="shared" si="8"/>
        <v>8000</v>
      </c>
      <c r="H264" s="143">
        <f t="shared" si="8"/>
        <v>8000</v>
      </c>
      <c r="I264" s="143">
        <f t="shared" si="8"/>
        <v>8000</v>
      </c>
    </row>
    <row r="265" spans="1:12" x14ac:dyDescent="0.25">
      <c r="A265" s="330" t="s">
        <v>104</v>
      </c>
      <c r="B265" s="331"/>
      <c r="C265" s="332"/>
      <c r="D265" s="148" t="s">
        <v>184</v>
      </c>
      <c r="E265" s="142"/>
      <c r="F265" s="142"/>
      <c r="G265" s="143">
        <f t="shared" si="8"/>
        <v>8000</v>
      </c>
      <c r="H265" s="143">
        <f t="shared" si="8"/>
        <v>8000</v>
      </c>
      <c r="I265" s="143">
        <f t="shared" si="8"/>
        <v>8000</v>
      </c>
      <c r="L265" s="214"/>
    </row>
    <row r="266" spans="1:12" x14ac:dyDescent="0.25">
      <c r="A266" s="211">
        <v>3</v>
      </c>
      <c r="B266" s="205"/>
      <c r="C266" s="205"/>
      <c r="D266" s="111" t="s">
        <v>11</v>
      </c>
      <c r="E266" s="111"/>
      <c r="F266" s="111"/>
      <c r="G266" s="112">
        <f t="shared" si="8"/>
        <v>8000</v>
      </c>
      <c r="H266" s="112">
        <f t="shared" si="8"/>
        <v>8000</v>
      </c>
      <c r="I266" s="112">
        <f t="shared" si="8"/>
        <v>8000</v>
      </c>
    </row>
    <row r="267" spans="1:12" x14ac:dyDescent="0.25">
      <c r="A267" s="132">
        <v>32</v>
      </c>
      <c r="B267" s="162"/>
      <c r="C267" s="131"/>
      <c r="D267" s="111" t="s">
        <v>22</v>
      </c>
      <c r="E267" s="111"/>
      <c r="F267" s="111"/>
      <c r="G267" s="112">
        <f t="shared" si="8"/>
        <v>8000</v>
      </c>
      <c r="H267" s="112">
        <f t="shared" si="8"/>
        <v>8000</v>
      </c>
      <c r="I267" s="112">
        <f t="shared" si="8"/>
        <v>8000</v>
      </c>
    </row>
    <row r="268" spans="1:12" x14ac:dyDescent="0.25">
      <c r="A268" s="106"/>
      <c r="B268" s="223">
        <v>3222</v>
      </c>
      <c r="C268" s="103"/>
      <c r="D268" s="104" t="s">
        <v>155</v>
      </c>
      <c r="E268" s="104"/>
      <c r="F268" s="104"/>
      <c r="G268" s="105">
        <v>8000</v>
      </c>
      <c r="H268" s="105">
        <v>8000</v>
      </c>
      <c r="I268" s="105">
        <v>8000</v>
      </c>
    </row>
    <row r="269" spans="1:12" x14ac:dyDescent="0.25">
      <c r="A269" s="95"/>
      <c r="B269" s="95"/>
      <c r="C269" s="95"/>
      <c r="D269" s="95"/>
      <c r="E269" s="95"/>
      <c r="F269" s="95"/>
      <c r="G269" s="95"/>
      <c r="H269" s="95"/>
    </row>
    <row r="270" spans="1:12" x14ac:dyDescent="0.25">
      <c r="A270" s="95"/>
      <c r="B270" s="95"/>
      <c r="C270" s="95"/>
      <c r="D270" s="95"/>
      <c r="E270" s="95"/>
      <c r="F270" s="95"/>
      <c r="G270" s="95"/>
      <c r="H270" s="95"/>
    </row>
    <row r="271" spans="1:12" x14ac:dyDescent="0.25">
      <c r="A271" s="95"/>
      <c r="B271" s="95"/>
      <c r="C271" s="95"/>
      <c r="D271" s="95"/>
      <c r="E271" s="95"/>
      <c r="F271" s="95"/>
      <c r="G271" s="95"/>
      <c r="H271" s="95"/>
    </row>
    <row r="272" spans="1:12" x14ac:dyDescent="0.25">
      <c r="A272" s="95"/>
      <c r="B272" s="95"/>
      <c r="C272" s="95"/>
      <c r="D272" s="95"/>
      <c r="E272" s="95"/>
      <c r="F272" s="95"/>
      <c r="G272" s="95"/>
      <c r="H272" s="95"/>
    </row>
    <row r="273" spans="1:8" x14ac:dyDescent="0.25">
      <c r="A273" s="95"/>
      <c r="B273" s="95"/>
      <c r="C273" s="95"/>
      <c r="D273" s="95"/>
      <c r="E273" s="95"/>
      <c r="F273" s="95"/>
      <c r="G273" s="95"/>
      <c r="H273" s="95"/>
    </row>
    <row r="274" spans="1:8" x14ac:dyDescent="0.25">
      <c r="A274" s="95"/>
      <c r="B274" s="95"/>
      <c r="C274" s="95"/>
      <c r="D274" s="95"/>
      <c r="E274" s="95"/>
      <c r="F274" s="95"/>
      <c r="G274" s="95"/>
      <c r="H274" s="95"/>
    </row>
    <row r="275" spans="1:8" x14ac:dyDescent="0.25">
      <c r="A275" s="95"/>
      <c r="B275" s="95"/>
      <c r="C275" s="95"/>
      <c r="D275" s="95"/>
      <c r="E275" s="95"/>
      <c r="F275" s="95"/>
      <c r="G275" s="95"/>
      <c r="H275" s="95"/>
    </row>
  </sheetData>
  <mergeCells count="48">
    <mergeCell ref="A6:C6"/>
    <mergeCell ref="A8:C8"/>
    <mergeCell ref="A9:C9"/>
    <mergeCell ref="A52:C52"/>
    <mergeCell ref="A14:C14"/>
    <mergeCell ref="A41:C41"/>
    <mergeCell ref="A1:L1"/>
    <mergeCell ref="A60:C60"/>
    <mergeCell ref="A40:C40"/>
    <mergeCell ref="A51:C51"/>
    <mergeCell ref="A10:C10"/>
    <mergeCell ref="A11:C11"/>
    <mergeCell ref="A12:C12"/>
    <mergeCell ref="A13:C13"/>
    <mergeCell ref="A39:C39"/>
    <mergeCell ref="A59:C59"/>
    <mergeCell ref="D3:L3"/>
    <mergeCell ref="A56:C56"/>
    <mergeCell ref="A57:C57"/>
    <mergeCell ref="A58:C58"/>
    <mergeCell ref="A7:C7"/>
    <mergeCell ref="A5:C5"/>
    <mergeCell ref="A227:C227"/>
    <mergeCell ref="A142:C142"/>
    <mergeCell ref="A152:C152"/>
    <mergeCell ref="A156:C156"/>
    <mergeCell ref="A99:C99"/>
    <mergeCell ref="A106:C106"/>
    <mergeCell ref="A113:C113"/>
    <mergeCell ref="A121:C121"/>
    <mergeCell ref="A112:C112"/>
    <mergeCell ref="A127:C127"/>
    <mergeCell ref="A231:C231"/>
    <mergeCell ref="A66:C66"/>
    <mergeCell ref="A67:C67"/>
    <mergeCell ref="A68:C68"/>
    <mergeCell ref="A265:C265"/>
    <mergeCell ref="A161:C161"/>
    <mergeCell ref="A178:C178"/>
    <mergeCell ref="A207:C207"/>
    <mergeCell ref="A220:C220"/>
    <mergeCell ref="A241:C241"/>
    <mergeCell ref="A262:C262"/>
    <mergeCell ref="A263:C263"/>
    <mergeCell ref="A264:C264"/>
    <mergeCell ref="A251:C251"/>
    <mergeCell ref="A235:C235"/>
    <mergeCell ref="A240:C240"/>
  </mergeCells>
  <pageMargins left="0.7" right="0.7" top="0.75" bottom="0.75" header="0.3" footer="0.3"/>
  <pageSetup paperSize="9" scale="59" orientation="portrait" r:id="rId1"/>
  <rowBreaks count="1" manualBreakCount="1">
    <brk id="55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4.razina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Suzana Bileta</cp:lastModifiedBy>
  <cp:lastPrinted>2024-12-12T09:20:40Z</cp:lastPrinted>
  <dcterms:created xsi:type="dcterms:W3CDTF">2022-08-12T12:51:27Z</dcterms:created>
  <dcterms:modified xsi:type="dcterms:W3CDTF">2024-12-20T09:22:32Z</dcterms:modified>
</cp:coreProperties>
</file>