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6\ŠO\izmjena zdr odg\"/>
    </mc:Choice>
  </mc:AlternateContent>
  <bookViews>
    <workbookView xWindow="0" yWindow="0" windowWidth="28800" windowHeight="12300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4.razina" sheetId="2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 l="1"/>
  <c r="G29" i="7"/>
  <c r="H15" i="7"/>
  <c r="I15" i="7"/>
  <c r="F29" i="7"/>
  <c r="E80" i="7"/>
  <c r="I116" i="7" l="1"/>
  <c r="I115" i="7" s="1"/>
  <c r="I114" i="7" s="1"/>
  <c r="I113" i="7" s="1"/>
  <c r="H116" i="7"/>
  <c r="H115" i="7" s="1"/>
  <c r="H114" i="7" s="1"/>
  <c r="H113" i="7" s="1"/>
  <c r="I110" i="7"/>
  <c r="I109" i="7" s="1"/>
  <c r="H110" i="7"/>
  <c r="H109" i="7" s="1"/>
  <c r="I106" i="7"/>
  <c r="I105" i="7" s="1"/>
  <c r="H106" i="7"/>
  <c r="H105" i="7" s="1"/>
  <c r="I102" i="7"/>
  <c r="I99" i="7" s="1"/>
  <c r="I100" i="7"/>
  <c r="H102" i="7"/>
  <c r="H100" i="7"/>
  <c r="G97" i="7"/>
  <c r="I97" i="7"/>
  <c r="I96" i="7" s="1"/>
  <c r="H97" i="7"/>
  <c r="H96" i="7" s="1"/>
  <c r="I94" i="7"/>
  <c r="H94" i="7"/>
  <c r="I92" i="7"/>
  <c r="H92" i="7"/>
  <c r="I89" i="7"/>
  <c r="I88" i="7" s="1"/>
  <c r="H89" i="7"/>
  <c r="H88" i="7" s="1"/>
  <c r="I86" i="7"/>
  <c r="I85" i="7" s="1"/>
  <c r="H86" i="7"/>
  <c r="H85" i="7" s="1"/>
  <c r="I83" i="7"/>
  <c r="H83" i="7"/>
  <c r="I80" i="7"/>
  <c r="H80" i="7"/>
  <c r="I76" i="7"/>
  <c r="I75" i="7" s="1"/>
  <c r="H76" i="7"/>
  <c r="H75" i="7" s="1"/>
  <c r="I73" i="7"/>
  <c r="I72" i="7" s="1"/>
  <c r="H73" i="7"/>
  <c r="H72" i="7" s="1"/>
  <c r="I70" i="7"/>
  <c r="I69" i="7" s="1"/>
  <c r="H70" i="7"/>
  <c r="H69" i="7" s="1"/>
  <c r="H66" i="7"/>
  <c r="I60" i="7"/>
  <c r="H60" i="7"/>
  <c r="I57" i="7"/>
  <c r="H57" i="7"/>
  <c r="I54" i="7"/>
  <c r="H54" i="7"/>
  <c r="I50" i="7"/>
  <c r="H50" i="7"/>
  <c r="I47" i="7"/>
  <c r="H47" i="7"/>
  <c r="I44" i="7"/>
  <c r="H44" i="7"/>
  <c r="I41" i="7"/>
  <c r="I40" i="7" s="1"/>
  <c r="H41" i="7"/>
  <c r="H40" i="7" s="1"/>
  <c r="I36" i="7"/>
  <c r="I35" i="7" s="1"/>
  <c r="H36" i="7"/>
  <c r="H35" i="7" s="1"/>
  <c r="I33" i="7"/>
  <c r="H33" i="7"/>
  <c r="I29" i="7"/>
  <c r="H29" i="7"/>
  <c r="I25" i="7"/>
  <c r="I24" i="7" s="1"/>
  <c r="H25" i="7"/>
  <c r="H24" i="7" s="1"/>
  <c r="I20" i="7"/>
  <c r="I19" i="7" s="1"/>
  <c r="I18" i="7" s="1"/>
  <c r="H20" i="7"/>
  <c r="H19" i="7" s="1"/>
  <c r="H18" i="7" s="1"/>
  <c r="I14" i="7"/>
  <c r="I13" i="7" s="1"/>
  <c r="I11" i="7"/>
  <c r="I10" i="7" s="1"/>
  <c r="I9" i="7" s="1"/>
  <c r="H14" i="7"/>
  <c r="H13" i="7" s="1"/>
  <c r="H11" i="7"/>
  <c r="H10" i="7" s="1"/>
  <c r="H9" i="7" s="1"/>
  <c r="F14" i="5"/>
  <c r="E14" i="5"/>
  <c r="E11" i="5" s="1"/>
  <c r="E10" i="5" s="1"/>
  <c r="F12" i="5"/>
  <c r="E12" i="5"/>
  <c r="F29" i="10"/>
  <c r="E29" i="10"/>
  <c r="F39" i="10"/>
  <c r="E39" i="10"/>
  <c r="F37" i="10"/>
  <c r="E37" i="10"/>
  <c r="F35" i="10"/>
  <c r="E35" i="10"/>
  <c r="F33" i="10"/>
  <c r="E33" i="10"/>
  <c r="F31" i="10"/>
  <c r="E31" i="10"/>
  <c r="F21" i="10"/>
  <c r="E21" i="10"/>
  <c r="F19" i="10"/>
  <c r="E19" i="10"/>
  <c r="F17" i="10"/>
  <c r="E17" i="10"/>
  <c r="F15" i="10"/>
  <c r="E15" i="10"/>
  <c r="F13" i="10"/>
  <c r="E13" i="10"/>
  <c r="F11" i="10"/>
  <c r="E11" i="10"/>
  <c r="H30" i="3"/>
  <c r="G30" i="3"/>
  <c r="H24" i="3"/>
  <c r="G24" i="3"/>
  <c r="H11" i="3"/>
  <c r="H10" i="3" s="1"/>
  <c r="G11" i="3"/>
  <c r="G10" i="3" s="1"/>
  <c r="F89" i="7"/>
  <c r="F88" i="7" s="1"/>
  <c r="E89" i="7"/>
  <c r="E88" i="7" s="1"/>
  <c r="F92" i="7"/>
  <c r="E92" i="7"/>
  <c r="F94" i="7"/>
  <c r="E94" i="7"/>
  <c r="F86" i="7"/>
  <c r="F85" i="7" s="1"/>
  <c r="E86" i="7"/>
  <c r="E85" i="7" s="1"/>
  <c r="F83" i="7"/>
  <c r="E83" i="7"/>
  <c r="F80" i="7"/>
  <c r="F66" i="7"/>
  <c r="F60" i="7"/>
  <c r="F59" i="7" s="1"/>
  <c r="F47" i="7"/>
  <c r="F36" i="7"/>
  <c r="F35" i="7"/>
  <c r="F20" i="7"/>
  <c r="F19" i="7" s="1"/>
  <c r="F18" i="7" s="1"/>
  <c r="E20" i="7"/>
  <c r="E19" i="7" s="1"/>
  <c r="E18" i="7" s="1"/>
  <c r="F25" i="7"/>
  <c r="F24" i="7" s="1"/>
  <c r="F15" i="7"/>
  <c r="F14" i="7" s="1"/>
  <c r="F13" i="7" s="1"/>
  <c r="G76" i="7"/>
  <c r="F76" i="7"/>
  <c r="E76" i="7"/>
  <c r="E75" i="7" s="1"/>
  <c r="E73" i="7"/>
  <c r="G75" i="7"/>
  <c r="F75" i="7"/>
  <c r="F73" i="7"/>
  <c r="F72" i="7" s="1"/>
  <c r="E72" i="7"/>
  <c r="F70" i="7"/>
  <c r="F69" i="7" s="1"/>
  <c r="E70" i="7"/>
  <c r="E69" i="7" s="1"/>
  <c r="F110" i="7"/>
  <c r="F109" i="7"/>
  <c r="E110" i="7"/>
  <c r="E109" i="7" s="1"/>
  <c r="F116" i="7"/>
  <c r="F115" i="7"/>
  <c r="F114" i="7" s="1"/>
  <c r="F113" i="7" s="1"/>
  <c r="E116" i="7"/>
  <c r="E115" i="7"/>
  <c r="E114" i="7" s="1"/>
  <c r="E113" i="7" s="1"/>
  <c r="F106" i="7"/>
  <c r="F105" i="7" s="1"/>
  <c r="E106" i="7"/>
  <c r="E105" i="7" s="1"/>
  <c r="F102" i="7"/>
  <c r="F99" i="7" s="1"/>
  <c r="E102" i="7"/>
  <c r="F100" i="7"/>
  <c r="E100" i="7"/>
  <c r="F97" i="7"/>
  <c r="F96" i="7" s="1"/>
  <c r="E97" i="7"/>
  <c r="E96" i="7" s="1"/>
  <c r="E79" i="7"/>
  <c r="E66" i="7"/>
  <c r="E60" i="7"/>
  <c r="F57" i="7"/>
  <c r="F54" i="7"/>
  <c r="E57" i="7"/>
  <c r="E54" i="7"/>
  <c r="E53" i="7" s="1"/>
  <c r="G46" i="7"/>
  <c r="G50" i="7"/>
  <c r="F50" i="7"/>
  <c r="F46" i="7" s="1"/>
  <c r="E50" i="7"/>
  <c r="E47" i="7"/>
  <c r="F41" i="7"/>
  <c r="F40" i="7" s="1"/>
  <c r="E41" i="7"/>
  <c r="E40" i="7" s="1"/>
  <c r="E36" i="7"/>
  <c r="E35" i="7" s="1"/>
  <c r="F33" i="7"/>
  <c r="F28" i="7" s="1"/>
  <c r="E33" i="7"/>
  <c r="E29" i="7"/>
  <c r="E15" i="7"/>
  <c r="E14" i="7" s="1"/>
  <c r="E13" i="7" s="1"/>
  <c r="F11" i="7"/>
  <c r="F10" i="7" s="1"/>
  <c r="F9" i="7" s="1"/>
  <c r="E11" i="7"/>
  <c r="E10" i="7" s="1"/>
  <c r="E9" i="7" s="1"/>
  <c r="E25" i="7"/>
  <c r="E24" i="7" s="1"/>
  <c r="F44" i="7"/>
  <c r="E44" i="7"/>
  <c r="C14" i="5"/>
  <c r="C12" i="5"/>
  <c r="B14" i="5"/>
  <c r="B12" i="5"/>
  <c r="C39" i="10"/>
  <c r="C37" i="10"/>
  <c r="C35" i="10"/>
  <c r="C33" i="10"/>
  <c r="C31" i="10"/>
  <c r="C29" i="10"/>
  <c r="B39" i="10"/>
  <c r="B37" i="10"/>
  <c r="B35" i="10"/>
  <c r="B33" i="10"/>
  <c r="B31" i="10"/>
  <c r="B29" i="10"/>
  <c r="C21" i="10"/>
  <c r="C19" i="10"/>
  <c r="C17" i="10"/>
  <c r="C15" i="10"/>
  <c r="C13" i="10"/>
  <c r="C11" i="10"/>
  <c r="B21" i="10"/>
  <c r="B19" i="10"/>
  <c r="B17" i="10"/>
  <c r="B15" i="10"/>
  <c r="B13" i="10"/>
  <c r="B11" i="10"/>
  <c r="D30" i="3"/>
  <c r="D24" i="3"/>
  <c r="E24" i="3"/>
  <c r="D11" i="3"/>
  <c r="D10" i="3" s="1"/>
  <c r="E11" i="3"/>
  <c r="E10" i="3" s="1"/>
  <c r="C10" i="10" l="1"/>
  <c r="H99" i="7"/>
  <c r="F11" i="5"/>
  <c r="F10" i="5" s="1"/>
  <c r="B11" i="5"/>
  <c r="B10" i="5" s="1"/>
  <c r="B28" i="10"/>
  <c r="E91" i="7"/>
  <c r="E59" i="7"/>
  <c r="I104" i="7"/>
  <c r="H104" i="7"/>
  <c r="I91" i="7"/>
  <c r="H91" i="7"/>
  <c r="I79" i="7"/>
  <c r="H79" i="7"/>
  <c r="I59" i="7"/>
  <c r="H59" i="7"/>
  <c r="I53" i="7"/>
  <c r="H53" i="7"/>
  <c r="I46" i="7"/>
  <c r="H46" i="7"/>
  <c r="I28" i="7"/>
  <c r="I23" i="7" s="1"/>
  <c r="H28" i="7"/>
  <c r="H23" i="7" s="1"/>
  <c r="I8" i="7"/>
  <c r="H8" i="7"/>
  <c r="F28" i="10"/>
  <c r="E28" i="10"/>
  <c r="F10" i="10"/>
  <c r="E10" i="10"/>
  <c r="H23" i="3"/>
  <c r="G23" i="3"/>
  <c r="F91" i="7"/>
  <c r="F79" i="7"/>
  <c r="F53" i="7"/>
  <c r="E99" i="7"/>
  <c r="E46" i="7"/>
  <c r="F23" i="7"/>
  <c r="E104" i="7"/>
  <c r="E28" i="7"/>
  <c r="E8" i="7"/>
  <c r="F104" i="7"/>
  <c r="F8" i="7"/>
  <c r="C11" i="5"/>
  <c r="C10" i="5" s="1"/>
  <c r="C28" i="10"/>
  <c r="B10" i="10"/>
  <c r="D23" i="3"/>
  <c r="E23" i="3"/>
  <c r="G67" i="2"/>
  <c r="F39" i="7" l="1"/>
  <c r="E39" i="7"/>
  <c r="I39" i="7"/>
  <c r="I22" i="7" s="1"/>
  <c r="I7" i="7" s="1"/>
  <c r="I6" i="7" s="1"/>
  <c r="H39" i="7"/>
  <c r="H22" i="7" s="1"/>
  <c r="H7" i="7" s="1"/>
  <c r="H6" i="7" s="1"/>
  <c r="F22" i="7"/>
  <c r="F7" i="7" s="1"/>
  <c r="F6" i="7" s="1"/>
  <c r="G238" i="2"/>
  <c r="G234" i="2"/>
  <c r="G233" i="2" s="1"/>
  <c r="G232" i="2" s="1"/>
  <c r="G230" i="2"/>
  <c r="G229" i="2" s="1"/>
  <c r="G228" i="2" s="1"/>
  <c r="G268" i="2"/>
  <c r="G210" i="2"/>
  <c r="G209" i="2" s="1"/>
  <c r="G204" i="2"/>
  <c r="G201" i="2" s="1"/>
  <c r="G184" i="2"/>
  <c r="G167" i="2"/>
  <c r="G177" i="2"/>
  <c r="G176" i="2" s="1"/>
  <c r="G159" i="2"/>
  <c r="G147" i="2"/>
  <c r="G145" i="2"/>
  <c r="G119" i="2"/>
  <c r="G109" i="2"/>
  <c r="G111" i="2"/>
  <c r="G72" i="2"/>
  <c r="G101" i="2"/>
  <c r="G100" i="2" s="1"/>
  <c r="G97" i="2"/>
  <c r="G144" i="2" l="1"/>
  <c r="G108" i="2"/>
  <c r="G107" i="2" s="1"/>
  <c r="G267" i="2"/>
  <c r="G266" i="2" s="1"/>
  <c r="G265" i="2" s="1"/>
  <c r="G264" i="2" s="1"/>
  <c r="G263" i="2" s="1"/>
  <c r="G259" i="2"/>
  <c r="G254" i="2"/>
  <c r="G248" i="2"/>
  <c r="G244" i="2"/>
  <c r="G226" i="2"/>
  <c r="G225" i="2" s="1"/>
  <c r="G223" i="2"/>
  <c r="G222" i="2" s="1"/>
  <c r="G218" i="2"/>
  <c r="G217" i="2" s="1"/>
  <c r="G199" i="2"/>
  <c r="G197" i="2"/>
  <c r="G195" i="2"/>
  <c r="G181" i="2"/>
  <c r="G164" i="2"/>
  <c r="G163" i="2" s="1"/>
  <c r="G162" i="2" s="1"/>
  <c r="G158" i="2"/>
  <c r="G157" i="2" s="1"/>
  <c r="G155" i="2"/>
  <c r="G154" i="2" s="1"/>
  <c r="G151" i="2"/>
  <c r="G150" i="2" s="1"/>
  <c r="G133" i="2"/>
  <c r="G130" i="2"/>
  <c r="G124" i="2"/>
  <c r="G123" i="2" s="1"/>
  <c r="G122" i="2" s="1"/>
  <c r="G116" i="2"/>
  <c r="G68" i="2"/>
  <c r="G64" i="2"/>
  <c r="G60" i="2"/>
  <c r="G54" i="2"/>
  <c r="G53" i="2" s="1"/>
  <c r="G52" i="2" s="1"/>
  <c r="G51" i="2" s="1"/>
  <c r="G48" i="2"/>
  <c r="G42" i="2"/>
  <c r="G14" i="2"/>
  <c r="G13" i="2" s="1"/>
  <c r="G12" i="2" s="1"/>
  <c r="G11" i="2" s="1"/>
  <c r="G143" i="2" l="1"/>
  <c r="G41" i="2"/>
  <c r="G40" i="2" s="1"/>
  <c r="G39" i="2" s="1"/>
  <c r="G10" i="2" s="1"/>
  <c r="G243" i="2"/>
  <c r="G242" i="2" s="1"/>
  <c r="G129" i="2"/>
  <c r="G128" i="2" s="1"/>
  <c r="G115" i="2"/>
  <c r="G114" i="2" s="1"/>
  <c r="G253" i="2"/>
  <c r="G252" i="2" s="1"/>
  <c r="G153" i="2"/>
  <c r="G180" i="2"/>
  <c r="G179" i="2" s="1"/>
  <c r="G221" i="2"/>
  <c r="G66" i="2"/>
  <c r="G59" i="2"/>
  <c r="G58" i="2" s="1"/>
  <c r="G241" i="2" l="1"/>
  <c r="G237" i="2" s="1"/>
  <c r="G236" i="2" s="1"/>
  <c r="G57" i="2"/>
  <c r="G96" i="7" l="1"/>
  <c r="G89" i="7"/>
  <c r="G88" i="7" s="1"/>
  <c r="G73" i="7"/>
  <c r="G72" i="7" s="1"/>
  <c r="G70" i="7"/>
  <c r="G69" i="7" s="1"/>
  <c r="G54" i="7" l="1"/>
  <c r="G57" i="7"/>
  <c r="G47" i="7"/>
  <c r="G53" i="7" l="1"/>
  <c r="G116" i="7"/>
  <c r="G115" i="7" s="1"/>
  <c r="G114" i="7" s="1"/>
  <c r="G113" i="7" s="1"/>
  <c r="G110" i="7"/>
  <c r="G109" i="7" s="1"/>
  <c r="G106" i="7"/>
  <c r="G105" i="7" s="1"/>
  <c r="G100" i="7"/>
  <c r="G102" i="7"/>
  <c r="G92" i="7"/>
  <c r="G91" i="7" s="1"/>
  <c r="G94" i="7"/>
  <c r="G86" i="7"/>
  <c r="G85" i="7" s="1"/>
  <c r="G83" i="7"/>
  <c r="G80" i="7"/>
  <c r="G66" i="7"/>
  <c r="G60" i="7"/>
  <c r="G44" i="7"/>
  <c r="G41" i="7"/>
  <c r="G40" i="7" s="1"/>
  <c r="G36" i="7"/>
  <c r="G35" i="7" s="1"/>
  <c r="G33" i="7"/>
  <c r="G25" i="7"/>
  <c r="G24" i="7" s="1"/>
  <c r="G20" i="7"/>
  <c r="G19" i="7" s="1"/>
  <c r="G18" i="7" s="1"/>
  <c r="G15" i="7"/>
  <c r="G14" i="7" s="1"/>
  <c r="G13" i="7" s="1"/>
  <c r="G11" i="7"/>
  <c r="G10" i="7" s="1"/>
  <c r="G9" i="7" s="1"/>
  <c r="D12" i="5"/>
  <c r="D14" i="5"/>
  <c r="G99" i="7" l="1"/>
  <c r="G28" i="7"/>
  <c r="G23" i="7" s="1"/>
  <c r="D11" i="5"/>
  <c r="D10" i="5" s="1"/>
  <c r="G104" i="7"/>
  <c r="G79" i="7"/>
  <c r="G59" i="7"/>
  <c r="G8" i="7"/>
  <c r="D39" i="10"/>
  <c r="D37" i="10"/>
  <c r="D35" i="10"/>
  <c r="D33" i="10"/>
  <c r="D31" i="10"/>
  <c r="D29" i="10"/>
  <c r="D15" i="10"/>
  <c r="D13" i="10"/>
  <c r="D11" i="10"/>
  <c r="D19" i="10"/>
  <c r="D21" i="10"/>
  <c r="D17" i="10"/>
  <c r="F24" i="3"/>
  <c r="F30" i="3"/>
  <c r="F11" i="3"/>
  <c r="F10" i="3" s="1"/>
  <c r="G39" i="7" l="1"/>
  <c r="G22" i="7" s="1"/>
  <c r="G7" i="7" s="1"/>
  <c r="G6" i="7" s="1"/>
  <c r="D10" i="10"/>
  <c r="D28" i="10"/>
  <c r="F23" i="3"/>
  <c r="F37" i="16"/>
  <c r="G34" i="16" s="1"/>
  <c r="G37" i="16" s="1"/>
  <c r="H34" i="16" s="1"/>
  <c r="H37" i="16" s="1"/>
  <c r="I34" i="16" s="1"/>
  <c r="I37" i="16" s="1"/>
  <c r="J34" i="16" s="1"/>
  <c r="J37" i="16" s="1"/>
  <c r="J21" i="16" l="1"/>
  <c r="I21" i="16"/>
  <c r="H21" i="16"/>
  <c r="G21" i="16"/>
  <c r="F21" i="16"/>
  <c r="J11" i="16"/>
  <c r="I11" i="16"/>
  <c r="H11" i="16"/>
  <c r="G11" i="16"/>
  <c r="F11" i="16"/>
  <c r="J8" i="16"/>
  <c r="I8" i="16"/>
  <c r="H8" i="16"/>
  <c r="G8" i="16"/>
  <c r="F8" i="16"/>
  <c r="J14" i="16" l="1"/>
  <c r="J22" i="16" s="1"/>
  <c r="J28" i="16" s="1"/>
  <c r="F14" i="16"/>
  <c r="F22" i="16" s="1"/>
  <c r="F28" i="16" s="1"/>
  <c r="G14" i="16"/>
  <c r="G22" i="16" s="1"/>
  <c r="G28" i="16" s="1"/>
  <c r="G29" i="16" s="1"/>
  <c r="I14" i="16"/>
  <c r="I22" i="16" s="1"/>
  <c r="I28" i="16" s="1"/>
  <c r="H14" i="16"/>
  <c r="H22" i="16" s="1"/>
  <c r="H28" i="16" s="1"/>
  <c r="H29" i="16" s="1"/>
  <c r="J29" i="16" l="1"/>
  <c r="I29" i="16"/>
  <c r="F29" i="16"/>
  <c r="G208" i="2" l="1"/>
  <c r="G113" i="2" l="1"/>
  <c r="G56" i="2" s="1"/>
  <c r="G9" i="2" s="1"/>
  <c r="G7" i="2" s="1"/>
  <c r="G8" i="2" s="1"/>
  <c r="G6" i="2" l="1"/>
  <c r="E23" i="7"/>
  <c r="E22" i="7" s="1"/>
  <c r="E7" i="7" s="1"/>
  <c r="E6" i="7" s="1"/>
</calcChain>
</file>

<file path=xl/sharedStrings.xml><?xml version="1.0" encoding="utf-8"?>
<sst xmlns="http://schemas.openxmlformats.org/spreadsheetml/2006/main" count="653" uniqueCount="252">
  <si>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</si>
  <si>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</si>
  <si>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</si>
  <si>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</si>
  <si>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</si>
  <si>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</si>
  <si>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</si>
  <si>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</si>
  <si>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</si>
  <si>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Prihodi od prodaje neproizvedene dugotrajne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</si>
  <si>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</si>
  <si>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</si>
  <si>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</si>
  <si>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</si>
  <si>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</si>
  <si>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</si>
  <si>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</si>
  <si>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</si>
  <si>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</si>
  <si>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</si>
  <si>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</si>
  <si>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</si>
  <si>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</si>
  <si>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</si>
  <si>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</si>
  <si>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</si>
  <si>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</si>
  <si>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</si>
  <si>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…</t>
  </si>
  <si>
    <t>Naziv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</si>
  <si>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</si>
  <si>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</si>
  <si>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</si>
  <si>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</si>
  <si>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</si>
  <si>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</si>
  <si>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</si>
  <si>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</si>
  <si>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 xml:space="preserve"> 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</si>
  <si>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</si>
  <si>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</si>
  <si>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</si>
  <si>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</si>
  <si>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</si>
  <si>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</si>
  <si>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</si>
  <si>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</si>
  <si>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</si>
  <si>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</si>
  <si>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</si>
  <si>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</si>
  <si>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</si>
  <si>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</si>
  <si>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</si>
  <si>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</si>
  <si>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</si>
  <si>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</si>
  <si>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</si>
  <si>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</si>
  <si>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</si>
  <si>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</si>
  <si>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</si>
  <si>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 xml:space="preserve"> Pomoći iz inozemstva i od subjekata unutar općeg proračuna</t>
  </si>
  <si>
    <t xml:space="preserve"> Prihodi od prodaje proizvoda i robe te pruženih usluga i prihodi od donacija</t>
  </si>
  <si>
    <t xml:space="preserve"> Prihodi iz nadležnog proračuna i od HZZO-a temeljem ugovornih obveza</t>
  </si>
  <si>
    <r>
      <rPr>
        <sz val="10"/>
        <rFont val="Arial"/>
        <family val="2"/>
        <charset val="238"/>
      </rPr>
      <t>Prihodi od upravnih i administrativnih pristojbi, pristojbi po posebnim propisima i naknada</t>
    </r>
  </si>
  <si>
    <t>Financijski rashodi</t>
  </si>
  <si>
    <t>Naknade građanima i kućanstvima na temelju osiguranja i druge naknade</t>
  </si>
  <si>
    <t>Ostali rashodi</t>
  </si>
  <si>
    <t>3 Ostali prihodi</t>
  </si>
  <si>
    <t xml:space="preserve">  31 Ostali prihodi</t>
  </si>
  <si>
    <t>4 Prihodi za posebne namjene</t>
  </si>
  <si>
    <t>41 prihodi od sufinanciranja</t>
  </si>
  <si>
    <t>5 Pomoći</t>
  </si>
  <si>
    <t>6 Donacije</t>
  </si>
  <si>
    <t>61 Donacije OŠ Veli Vrh</t>
  </si>
  <si>
    <t>71 Prihodi od naknada šteta</t>
  </si>
  <si>
    <t>7 Prihodi od nakn. s nast.osiguranja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</si>
  <si>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</si>
  <si>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</si>
  <si>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</si>
  <si>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</si>
  <si>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Funkcijska klasifikacija 0912Osnovno obrazovanje</t>
  </si>
  <si>
    <t>Funkcijska klasifikacija 0960 Dodatne usluge u obrazovanju</t>
  </si>
  <si>
    <t>RAZDJEL 600</t>
  </si>
  <si>
    <t>UPRAVNI ODJEL ZA DRUŠTVENE DJELATNOSTI, MLADE I SPORT</t>
  </si>
  <si>
    <t>GLAVA 60002</t>
  </si>
  <si>
    <t xml:space="preserve"> OSNOVNE ŠKOLE</t>
  </si>
  <si>
    <t>PROGRAM 4002</t>
  </si>
  <si>
    <t>OBRAZOVANJE DO STANDARDA</t>
  </si>
  <si>
    <t>Aktivnost A402001</t>
  </si>
  <si>
    <t>Decentralizirane funkcije osnovnoškolskog obrazovanja</t>
  </si>
  <si>
    <t>Izvor financiranja 5.1.102</t>
  </si>
  <si>
    <t>Aktivnost A402002</t>
  </si>
  <si>
    <t>Administrativno, tehničko i stručno osoblje</t>
  </si>
  <si>
    <t>Izvor financiranja 5.1.82</t>
  </si>
  <si>
    <t>Pomoći iz državnog proračuna</t>
  </si>
  <si>
    <t>Kapitalni projekt K402001</t>
  </si>
  <si>
    <t>Kapitalna ulaganja u osnovne škole</t>
  </si>
  <si>
    <t>Decentralizirana sredstva Škole</t>
  </si>
  <si>
    <t>PROGRAM 4003</t>
  </si>
  <si>
    <t>OBRAZOVANJE IZNAD STANDARDA</t>
  </si>
  <si>
    <t>Aktivnost A403002</t>
  </si>
  <si>
    <t>Produženi boravak u osnovnim školama</t>
  </si>
  <si>
    <t>Izvor financiranja 1.1.01</t>
  </si>
  <si>
    <t>Opći prihodi i primici</t>
  </si>
  <si>
    <t>Izvor financiranja 4.1.29</t>
  </si>
  <si>
    <t>Prihodi od sufinanciranja cijene usl.</t>
  </si>
  <si>
    <t>Izvor financiranja 5.1.54</t>
  </si>
  <si>
    <t>Aktivnost A403005</t>
  </si>
  <si>
    <t>Redovni program odgoja i obrazov.</t>
  </si>
  <si>
    <t>Izvor financiranja 3.1.39</t>
  </si>
  <si>
    <t>Licence</t>
  </si>
  <si>
    <t>Pomoći iz županijskog proračuna</t>
  </si>
  <si>
    <t>Izvor financiranja 5.1.85</t>
  </si>
  <si>
    <t>Pomoći iz gradskog proračuna</t>
  </si>
  <si>
    <t>Izvor financiranja 6.1.10</t>
  </si>
  <si>
    <t>Donacije</t>
  </si>
  <si>
    <t>Izvor financiranja 7.1.24</t>
  </si>
  <si>
    <t>Prihodi od naknada šteta s osnove osiguranja</t>
  </si>
  <si>
    <t>Aktivnost T403012</t>
  </si>
  <si>
    <t>Tekući projekt: pomoćnici u nastavi</t>
  </si>
  <si>
    <t>Izvor financiranja 5.1.49</t>
  </si>
  <si>
    <t>Pomoći za projekt Zajedno do znanja</t>
  </si>
  <si>
    <t>Aktivnost A407001</t>
  </si>
  <si>
    <t>Socijalna skrb</t>
  </si>
  <si>
    <t>PROGRAM 4007</t>
  </si>
  <si>
    <t>Pomoć socij ugroženom stanovništvu</t>
  </si>
  <si>
    <t>51 Pomoći iz  proračuna</t>
  </si>
  <si>
    <t>Pomoći iz općinskog proračuna</t>
  </si>
  <si>
    <t>Ostali prihodi-OŠ Veli Vrh Pula</t>
  </si>
  <si>
    <t>Izvor financiranja 5.1.84</t>
  </si>
  <si>
    <t>Izvor financiranja 4.1.85</t>
  </si>
  <si>
    <t xml:space="preserve">Prihodi od sufinanciranja cijene usl.-VIŠAK KORISNICI </t>
  </si>
  <si>
    <t>Izvor financiranja 5.1.185</t>
  </si>
  <si>
    <t>Prihodi iz državnog proračuna-VIŠAK KORISNICI</t>
  </si>
  <si>
    <t>Prihodi iz općinskog proračuna-VIŠAK KORISNICI</t>
  </si>
  <si>
    <t>Izvor financiranja 5.1.187</t>
  </si>
  <si>
    <t>Prihodi iz županijskog proračuna-VIŠAK KORISNICI</t>
  </si>
  <si>
    <t>Izvor financiranja 6.1.41</t>
  </si>
  <si>
    <t>Prihodi od donacija-VIŠAK KORISNICI</t>
  </si>
  <si>
    <t>51 Pomoći iz proračuna</t>
  </si>
  <si>
    <t>Razdjel 600</t>
  </si>
  <si>
    <t>Glava 60002</t>
  </si>
  <si>
    <t>OSNOVNE ŠKOLE</t>
  </si>
  <si>
    <t>Proračunski korisnik</t>
  </si>
  <si>
    <t>Glavni program A12</t>
  </si>
  <si>
    <t>OBRAZOVANJE</t>
  </si>
  <si>
    <t>Program 4002</t>
  </si>
  <si>
    <t>Obrazovanje do standarda</t>
  </si>
  <si>
    <t>DECENTRALIZIRANA SREDSTVA ŠKOLE</t>
  </si>
  <si>
    <t>Službena putovanja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</si>
  <si>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</si>
  <si>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</si>
  <si>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</si>
  <si>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</si>
  <si>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</si>
  <si>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</si>
  <si>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autogume</t>
  </si>
  <si>
    <t>Službena, radna i zaštitna odjeća i obuća</t>
  </si>
  <si>
    <t>Usluge telefona, pošte i prijevoza</t>
  </si>
  <si>
    <t>Usluge telefona, pošte i prijevoza - prijevoz učenika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</si>
  <si>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</si>
  <si>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</si>
  <si>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</si>
  <si>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</si>
  <si>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</si>
  <si>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Zdravstvene i veterinarske usluge - sistematski pregledi</t>
  </si>
  <si>
    <t>Intelektualne i osobne usluge</t>
  </si>
  <si>
    <t>Računalne usluge</t>
  </si>
  <si>
    <t>Ostale usluge</t>
  </si>
  <si>
    <t>Premije osiguranja</t>
  </si>
  <si>
    <t>Članarine</t>
  </si>
  <si>
    <t>Pristojbe i naknade</t>
  </si>
  <si>
    <t>Ostali nespomenuti rashodi poslovanja</t>
  </si>
  <si>
    <t>Plaće za redovan rad</t>
  </si>
  <si>
    <t>Plaće za prekovremeni rad</t>
  </si>
  <si>
    <t>Plaće za posebne uvjete</t>
  </si>
  <si>
    <t>Ostali rashodi za zaposlene</t>
  </si>
  <si>
    <t>Doprinosi za obvezno zdravstveno osiguranje</t>
  </si>
  <si>
    <t>Naknade za prijevoz za rad na terenu i odvojeni život</t>
  </si>
  <si>
    <t>Knjige</t>
  </si>
  <si>
    <t>Program 4003</t>
  </si>
  <si>
    <t>Obrazovanje iznad standarda</t>
  </si>
  <si>
    <t>OPĆI PRIHODI I PRIMICI</t>
  </si>
  <si>
    <t>Reprezentacija</t>
  </si>
  <si>
    <t>Troškovi sudskih postupaka</t>
  </si>
  <si>
    <t xml:space="preserve">Naknade građanima i kućanstvima </t>
  </si>
  <si>
    <t>Uredska oprema i namještaj</t>
  </si>
  <si>
    <t>Komunikacijska oprema i namještaj</t>
  </si>
  <si>
    <t>Sportska i glazbena oprema</t>
  </si>
  <si>
    <t>Uređaji, stojevi i oprema za ostale namjene</t>
  </si>
  <si>
    <t>Redovni program odgoja i obrazovanja</t>
  </si>
  <si>
    <t>PRIHODI OD SUFINACIRANJA CIJENE USLUGA - VIŠAK KORISNICI</t>
  </si>
  <si>
    <t>POMOĆI IZ DRŽAVNOG PRORAČUNA  - VIŠAK KORISNICI</t>
  </si>
  <si>
    <t>Zatezne kamate</t>
  </si>
  <si>
    <t>Tekuće donacije u naravi</t>
  </si>
  <si>
    <t>Tekući projekt T403012</t>
  </si>
  <si>
    <t>Pomoćnici u nastavi</t>
  </si>
  <si>
    <t>Izvor financiranja 5.1.149</t>
  </si>
  <si>
    <t>POMOĆI ZA PROJEKT ZAJEDNO DO ZNANJA</t>
  </si>
  <si>
    <t>Glavni program A16</t>
  </si>
  <si>
    <t>SOCIJALNA SKRB</t>
  </si>
  <si>
    <t>Program 4007</t>
  </si>
  <si>
    <t>Pomoć socijalno ugroženoj kategoriji građana</t>
  </si>
  <si>
    <t>PRIHODI OD SUFINANCIRANJA CIJENE USLUGA OŠ VELI VRH PULA</t>
  </si>
  <si>
    <t>Bankarske usluge i usl. Plat prometa</t>
  </si>
  <si>
    <t xml:space="preserve">10975 OŠ VELI VRH PULA </t>
  </si>
  <si>
    <t>POMOĆI IZ DR. PRORAČUNA ZA OŠ VELI VRH PULA</t>
  </si>
  <si>
    <t>POMOĆI IZ OPĆ. PR. ZA OŠ VELI VRH PULA</t>
  </si>
  <si>
    <t>OSTALI PRIHODI OŠ VELI VRH PULA</t>
  </si>
  <si>
    <t>Ostali nespomenuti rashodi</t>
  </si>
  <si>
    <t>PRIHODI OD SUFINACIRANJA CIJENE USLUGA OŠ VELI VRH PULA</t>
  </si>
  <si>
    <t>POMOĆI IZ GRADSKOG PRORAČUNA ZA OŠ VELI VRH PULA</t>
  </si>
  <si>
    <t>POMOĆI IZ ŽUPANIJSKOG PRORAČUNA ZA OŠ VELI VRH PULA</t>
  </si>
  <si>
    <t>POMOĆI IZ DRŽAVNOG PRORAČUNA ZA OŠ VELI VRH PULA</t>
  </si>
  <si>
    <t>Zdravstvene i vet. Usluge</t>
  </si>
  <si>
    <t>DONACIJE OŠ VELI VRH PULA</t>
  </si>
  <si>
    <t>PRIHODI OD NAKNADA ŠTETA S OSNOVA OSIGURANJA OŠ VELI VRH PULA</t>
  </si>
  <si>
    <t>POMOĆI IZ OPĆINSKOG PRORAČUNA  - VIŠAK KORISNICI</t>
  </si>
  <si>
    <t>POMOĆI IZ ŽUPANIJSKOG PRORAČUNA  - VIŠAK KORISNICI</t>
  </si>
  <si>
    <t>DONACIJE  - VIŠAK KORISNICI</t>
  </si>
  <si>
    <t>Izvor financiranja 5.1.201</t>
  </si>
  <si>
    <t>II. POSEBNI DIO-4. razina</t>
  </si>
  <si>
    <t>Ravnateljica</t>
  </si>
  <si>
    <t>Predsjednik Školskog odbora</t>
  </si>
  <si>
    <t>Josip Raić</t>
  </si>
  <si>
    <t>Ileana Blašković Zahtila</t>
  </si>
  <si>
    <t>Izvršenje 2023.</t>
  </si>
  <si>
    <t>Plan 2024.</t>
  </si>
  <si>
    <t>Proračun za 2025.</t>
  </si>
  <si>
    <t>FINANCIJSKI PLAN PRORAČUNSKOG KORISNIKA JEDINICE LOKALNE I PODRUČNE (REGIONALNE) SAMOUPRAVE 
ZA 2025. I PROJEKCIJA ZA 2026. I 2027. GODINU</t>
  </si>
  <si>
    <t>Projekcija proračuna
za 2026.</t>
  </si>
  <si>
    <t>Projekcija proračuna
za 2027.</t>
  </si>
  <si>
    <t>ZA 2025. I PROJEKCIJA ZA 2026. I 2027. GODINU</t>
  </si>
  <si>
    <t>31 Ostali prihodi</t>
  </si>
  <si>
    <t>Izvor financiranja 5.1.188</t>
  </si>
  <si>
    <t>Prihodi -VIŠAK HZZ</t>
  </si>
  <si>
    <t>Izvršenje 2024.</t>
  </si>
  <si>
    <t>Plan 2025.</t>
  </si>
  <si>
    <t>Projekcija proračuna
za 2028.</t>
  </si>
  <si>
    <t xml:space="preserve"> FINANCIJSKI PLAN PRORAČUNSKOG KORISNIKA JEDINICE LOKALNE I PODRUČNE (REGIONALNE) SAMOUPRAVE 
ZA 2026. I PROJEKCIJA ZA 2027. I 2028. GODINU</t>
  </si>
  <si>
    <t>Plan za 2026.</t>
  </si>
  <si>
    <t>FINANCIJSKI  PLAN  OŠ VELI VRH PULA ZA 2026. 
 I PROJEKCIJA ZA 2027. I 2028. GODINU</t>
  </si>
  <si>
    <t xml:space="preserve">FINANCIJSKI PLAN  OŠ VELI VRH PULA ZA 2026. 
 I PROJEKCIJA ZA 2027. I 2028. GODINU
</t>
  </si>
  <si>
    <t xml:space="preserve">FINANCIJSKI PLAN  OŠ VELI VRH PULA ZA 2026. 
 I PROJEKCIJA ZA 2027. I 2028. GODINU 
</t>
  </si>
  <si>
    <t xml:space="preserve"> FINANCIJSKI PLAN  OŠ VELI VRH PULA ZA 2026. 
 I PROJEKCIJA ZA 2027. I 2028. GODINU 
</t>
  </si>
  <si>
    <t>Plan 2026.</t>
  </si>
  <si>
    <t>Višak</t>
  </si>
  <si>
    <t>Klasa: 400-02/25-01/02</t>
  </si>
  <si>
    <t>U Puli, 19.12.2025.</t>
  </si>
  <si>
    <t>Ur.br.: 2163-7-8-25-02-2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</si>
</sst>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6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0" fillId="0" borderId="0"/>
    <xf numFmtId="0" fontId="7" fillId="0" borderId="0"/>
  </cellStyleXfs>
  <cellXfs count="36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3" fontId="6" fillId="0" borderId="3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11" fillId="0" borderId="0" xfId="0" applyFont="1" applyAlignment="1">
      <alignment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8" fillId="2" borderId="1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0" fontId="9" fillId="0" borderId="0" xfId="2" applyFont="1" applyBorder="1" applyAlignment="1"/>
    <xf numFmtId="4" fontId="3" fillId="2" borderId="3" xfId="0" applyNumberFormat="1" applyFont="1" applyFill="1" applyBorder="1" applyAlignment="1">
      <alignment horizontal="right"/>
    </xf>
    <xf numFmtId="4" fontId="7" fillId="0" borderId="3" xfId="2" applyNumberFormat="1" applyFont="1" applyBorder="1" applyAlignment="1"/>
    <xf numFmtId="0" fontId="9" fillId="0" borderId="0" xfId="1" applyFont="1" applyAlignment="1">
      <alignment wrapText="1"/>
    </xf>
    <xf numFmtId="0" fontId="9" fillId="2" borderId="3" xfId="0" applyNumberFormat="1" applyFont="1" applyFill="1" applyBorder="1" applyAlignment="1" applyProtection="1">
      <alignment horizontal="right" vertical="center" wrapText="1"/>
    </xf>
    <xf numFmtId="0" fontId="7" fillId="0" borderId="0" xfId="2" applyFont="1" applyBorder="1" applyAlignment="1"/>
    <xf numFmtId="4" fontId="3" fillId="2" borderId="3" xfId="0" applyNumberFormat="1" applyFont="1" applyFill="1" applyBorder="1" applyAlignment="1">
      <alignment horizontal="right" wrapText="1"/>
    </xf>
    <xf numFmtId="4" fontId="3" fillId="5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0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9" fillId="7" borderId="1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 applyProtection="1">
      <alignment horizontal="right" vertical="center" wrapText="1"/>
    </xf>
    <xf numFmtId="4" fontId="6" fillId="7" borderId="3" xfId="0" applyNumberFormat="1" applyFont="1" applyFill="1" applyBorder="1" applyAlignment="1">
      <alignment horizontal="right"/>
    </xf>
    <xf numFmtId="0" fontId="9" fillId="7" borderId="3" xfId="0" applyFont="1" applyFill="1" applyBorder="1" applyAlignment="1">
      <alignment horizontal="left" vertical="center"/>
    </xf>
    <xf numFmtId="0" fontId="9" fillId="7" borderId="3" xfId="0" applyNumberFormat="1" applyFont="1" applyFill="1" applyBorder="1" applyAlignment="1" applyProtection="1">
      <alignment horizontal="left" vertical="center"/>
    </xf>
    <xf numFmtId="0" fontId="9" fillId="7" borderId="3" xfId="0" applyNumberFormat="1" applyFont="1" applyFill="1" applyBorder="1" applyAlignment="1" applyProtection="1">
      <alignment vertical="center" wrapText="1"/>
    </xf>
    <xf numFmtId="4" fontId="6" fillId="7" borderId="3" xfId="0" applyNumberFormat="1" applyFont="1" applyFill="1" applyBorder="1" applyAlignment="1" applyProtection="1">
      <alignment horizontal="right" vertical="center"/>
    </xf>
    <xf numFmtId="0" fontId="6" fillId="7" borderId="3" xfId="0" applyNumberFormat="1" applyFont="1" applyFill="1" applyBorder="1" applyAlignment="1" applyProtection="1">
      <alignment horizontal="left" vertical="center" wrapText="1"/>
    </xf>
    <xf numFmtId="0" fontId="21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6" fillId="7" borderId="1" xfId="0" applyNumberFormat="1" applyFont="1" applyFill="1" applyBorder="1" applyAlignment="1" applyProtection="1">
      <alignment horizontal="left" vertical="center"/>
    </xf>
    <xf numFmtId="0" fontId="6" fillId="7" borderId="2" xfId="0" applyNumberFormat="1" applyFont="1" applyFill="1" applyBorder="1" applyAlignment="1" applyProtection="1">
      <alignment horizontal="left" vertical="center"/>
    </xf>
    <xf numFmtId="0" fontId="6" fillId="7" borderId="4" xfId="0" applyNumberFormat="1" applyFont="1" applyFill="1" applyBorder="1" applyAlignment="1" applyProtection="1">
      <alignment horizontal="left" vertical="center"/>
    </xf>
    <xf numFmtId="0" fontId="15" fillId="7" borderId="4" xfId="0" applyNumberFormat="1" applyFont="1" applyFill="1" applyBorder="1" applyAlignment="1" applyProtection="1">
      <alignment horizontal="left" vertical="center" wrapText="1"/>
    </xf>
    <xf numFmtId="4" fontId="15" fillId="7" borderId="3" xfId="0" applyNumberFormat="1" applyFont="1" applyFill="1" applyBorder="1" applyAlignment="1">
      <alignment horizontal="right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8" fillId="7" borderId="3" xfId="0" quotePrefix="1" applyFont="1" applyFill="1" applyBorder="1" applyAlignment="1">
      <alignment horizontal="left" vertical="center"/>
    </xf>
    <xf numFmtId="0" fontId="0" fillId="0" borderId="0" xfId="0"/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3" fillId="0" borderId="4" xfId="0" applyFont="1" applyFill="1" applyBorder="1" applyAlignment="1">
      <alignment wrapText="1"/>
    </xf>
    <xf numFmtId="0" fontId="23" fillId="8" borderId="3" xfId="0" applyFont="1" applyFill="1" applyBorder="1" applyAlignment="1">
      <alignment wrapText="1"/>
    </xf>
    <xf numFmtId="4" fontId="3" fillId="8" borderId="3" xfId="0" applyNumberFormat="1" applyFont="1" applyFill="1" applyBorder="1" applyAlignment="1">
      <alignment horizontal="right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/>
    <xf numFmtId="0" fontId="0" fillId="8" borderId="0" xfId="0" applyFill="1"/>
    <xf numFmtId="0" fontId="0" fillId="0" borderId="0" xfId="0"/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Border="1"/>
    <xf numFmtId="0" fontId="26" fillId="0" borderId="4" xfId="0" applyFont="1" applyBorder="1"/>
    <xf numFmtId="0" fontId="26" fillId="0" borderId="3" xfId="0" applyFont="1" applyBorder="1"/>
    <xf numFmtId="4" fontId="26" fillId="0" borderId="3" xfId="0" applyNumberFormat="1" applyFont="1" applyBorder="1"/>
    <xf numFmtId="0" fontId="26" fillId="0" borderId="1" xfId="0" applyFont="1" applyBorder="1"/>
    <xf numFmtId="0" fontId="26" fillId="9" borderId="1" xfId="0" applyNumberFormat="1" applyFont="1" applyFill="1" applyBorder="1" applyAlignment="1" applyProtection="1">
      <alignment horizontal="center" vertical="center" wrapText="1"/>
    </xf>
    <xf numFmtId="3" fontId="26" fillId="9" borderId="4" xfId="0" applyNumberFormat="1" applyFont="1" applyFill="1" applyBorder="1" applyAlignment="1">
      <alignment horizontal="right"/>
    </xf>
    <xf numFmtId="3" fontId="26" fillId="9" borderId="3" xfId="0" applyNumberFormat="1" applyFont="1" applyFill="1" applyBorder="1" applyAlignment="1">
      <alignment horizontal="right"/>
    </xf>
    <xf numFmtId="4" fontId="26" fillId="9" borderId="3" xfId="0" applyNumberFormat="1" applyFont="1" applyFill="1" applyBorder="1" applyAlignment="1">
      <alignment horizontal="right"/>
    </xf>
    <xf numFmtId="0" fontId="26" fillId="9" borderId="3" xfId="0" applyFont="1" applyFill="1" applyBorder="1"/>
    <xf numFmtId="4" fontId="26" fillId="9" borderId="3" xfId="0" applyNumberFormat="1" applyFont="1" applyFill="1" applyBorder="1"/>
    <xf numFmtId="3" fontId="3" fillId="7" borderId="4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6" fillId="9" borderId="2" xfId="0" applyNumberFormat="1" applyFont="1" applyFill="1" applyBorder="1" applyAlignment="1" applyProtection="1">
      <alignment horizontal="left" vertical="center" wrapText="1"/>
    </xf>
    <xf numFmtId="0" fontId="26" fillId="9" borderId="4" xfId="0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>
      <alignment horizontal="center"/>
    </xf>
    <xf numFmtId="0" fontId="3" fillId="2" borderId="7" xfId="0" applyNumberFormat="1" applyFont="1" applyFill="1" applyBorder="1" applyAlignment="1" applyProtection="1">
      <alignment horizontal="left" vertical="center" wrapText="1" indent="1"/>
    </xf>
    <xf numFmtId="0" fontId="3" fillId="2" borderId="8" xfId="0" applyNumberFormat="1" applyFont="1" applyFill="1" applyBorder="1" applyAlignment="1" applyProtection="1">
      <alignment horizontal="left" vertical="center" wrapText="1" indent="1"/>
    </xf>
    <xf numFmtId="0" fontId="26" fillId="0" borderId="2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9" borderId="4" xfId="0" applyFont="1" applyFill="1" applyBorder="1"/>
    <xf numFmtId="0" fontId="26" fillId="9" borderId="1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26" fillId="0" borderId="3" xfId="0" applyFont="1" applyBorder="1" applyAlignment="1"/>
    <xf numFmtId="4" fontId="26" fillId="0" borderId="3" xfId="0" applyNumberFormat="1" applyFont="1" applyBorder="1" applyAlignment="1"/>
    <xf numFmtId="0" fontId="3" fillId="2" borderId="4" xfId="0" applyNumberFormat="1" applyFont="1" applyFill="1" applyBorder="1" applyAlignment="1" applyProtection="1">
      <alignment vertical="center" wrapText="1"/>
    </xf>
    <xf numFmtId="0" fontId="26" fillId="0" borderId="4" xfId="0" applyFont="1" applyBorder="1" applyAlignment="1"/>
    <xf numFmtId="0" fontId="26" fillId="0" borderId="1" xfId="0" applyFont="1" applyFill="1" applyBorder="1" applyAlignment="1">
      <alignment horizontal="left"/>
    </xf>
    <xf numFmtId="0" fontId="26" fillId="0" borderId="1" xfId="0" applyFont="1" applyFill="1" applyBorder="1" applyAlignment="1">
      <alignment horizontal="center"/>
    </xf>
    <xf numFmtId="0" fontId="26" fillId="7" borderId="3" xfId="0" applyFont="1" applyFill="1" applyBorder="1"/>
    <xf numFmtId="4" fontId="26" fillId="7" borderId="3" xfId="0" applyNumberFormat="1" applyFont="1" applyFill="1" applyBorder="1"/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5" fillId="7" borderId="4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 applyProtection="1">
      <alignment horizontal="right" wrapText="1"/>
    </xf>
    <xf numFmtId="0" fontId="23" fillId="7" borderId="4" xfId="0" applyFont="1" applyFill="1" applyBorder="1"/>
    <xf numFmtId="0" fontId="27" fillId="7" borderId="3" xfId="0" applyFont="1" applyFill="1" applyBorder="1"/>
    <xf numFmtId="0" fontId="23" fillId="7" borderId="3" xfId="0" applyFont="1" applyFill="1" applyBorder="1"/>
    <xf numFmtId="4" fontId="27" fillId="7" borderId="3" xfId="0" applyNumberFormat="1" applyFont="1" applyFill="1" applyBorder="1"/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 vertical="center" wrapText="1"/>
    </xf>
    <xf numFmtId="0" fontId="26" fillId="0" borderId="4" xfId="0" applyNumberFormat="1" applyFont="1" applyFill="1" applyBorder="1" applyAlignment="1" applyProtection="1">
      <alignment horizontal="left" vertical="center" wrapText="1"/>
    </xf>
    <xf numFmtId="3" fontId="26" fillId="0" borderId="4" xfId="0" applyNumberFormat="1" applyFont="1" applyFill="1" applyBorder="1" applyAlignment="1">
      <alignment horizontal="right"/>
    </xf>
    <xf numFmtId="3" fontId="26" fillId="0" borderId="3" xfId="0" applyNumberFormat="1" applyFont="1" applyFill="1" applyBorder="1" applyAlignment="1">
      <alignment horizontal="right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3" fontId="3" fillId="9" borderId="4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>
      <alignment horizontal="right"/>
    </xf>
    <xf numFmtId="4" fontId="3" fillId="9" borderId="3" xfId="0" applyNumberFormat="1" applyFont="1" applyFill="1" applyBorder="1" applyAlignment="1">
      <alignment horizontal="right"/>
    </xf>
    <xf numFmtId="0" fontId="26" fillId="0" borderId="4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0" fillId="0" borderId="4" xfId="0" applyBorder="1" applyAlignment="1"/>
    <xf numFmtId="0" fontId="26" fillId="9" borderId="2" xfId="0" applyFont="1" applyFill="1" applyBorder="1"/>
    <xf numFmtId="0" fontId="26" fillId="0" borderId="2" xfId="0" applyFont="1" applyFill="1" applyBorder="1" applyAlignment="1">
      <alignment horizontal="center"/>
    </xf>
    <xf numFmtId="0" fontId="26" fillId="0" borderId="4" xfId="0" applyFont="1" applyFill="1" applyBorder="1"/>
    <xf numFmtId="0" fontId="26" fillId="0" borderId="3" xfId="0" applyFont="1" applyFill="1" applyBorder="1"/>
    <xf numFmtId="4" fontId="26" fillId="0" borderId="3" xfId="0" applyNumberFormat="1" applyFont="1" applyFill="1" applyBorder="1"/>
    <xf numFmtId="0" fontId="26" fillId="9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 vertical="center" wrapText="1" inden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26" fillId="0" borderId="4" xfId="0" applyFont="1" applyFill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26" fillId="0" borderId="3" xfId="0" applyFont="1" applyFill="1" applyBorder="1" applyAlignment="1"/>
    <xf numFmtId="4" fontId="26" fillId="0" borderId="3" xfId="0" applyNumberFormat="1" applyFont="1" applyFill="1" applyBorder="1" applyAlignment="1"/>
    <xf numFmtId="0" fontId="26" fillId="0" borderId="4" xfId="0" applyFont="1" applyFill="1" applyBorder="1" applyAlignment="1"/>
    <xf numFmtId="0" fontId="0" fillId="0" borderId="0" xfId="0" applyFill="1"/>
    <xf numFmtId="0" fontId="0" fillId="0" borderId="0" xfId="0" applyNumberFormat="1" applyFill="1" applyBorder="1" applyAlignment="1" applyProtection="1"/>
    <xf numFmtId="4" fontId="0" fillId="0" borderId="0" xfId="0" applyNumberForma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5" fillId="0" borderId="0" xfId="0" applyFont="1"/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NumberFormat="1" applyFont="1" applyFill="1" applyBorder="1" applyAlignment="1" applyProtection="1">
      <alignment vertical="center" wrapText="1"/>
    </xf>
    <xf numFmtId="0" fontId="3" fillId="9" borderId="1" xfId="0" applyNumberFormat="1" applyFont="1" applyFill="1" applyBorder="1" applyAlignment="1" applyProtection="1">
      <alignment horizontal="left" vertical="center" wrapText="1"/>
    </xf>
    <xf numFmtId="0" fontId="3" fillId="9" borderId="2" xfId="0" applyNumberFormat="1" applyFont="1" applyFill="1" applyBorder="1" applyAlignment="1" applyProtection="1">
      <alignment horizontal="left" vertical="center" wrapText="1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8" fillId="7" borderId="3" xfId="0" applyFont="1" applyFill="1" applyBorder="1"/>
    <xf numFmtId="4" fontId="26" fillId="0" borderId="3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 applyProtection="1">
      <alignment horizontal="right" wrapText="1"/>
    </xf>
    <xf numFmtId="0" fontId="3" fillId="9" borderId="1" xfId="0" applyNumberFormat="1" applyFont="1" applyFill="1" applyBorder="1" applyAlignment="1" applyProtection="1">
      <alignment horizontal="center" vertical="center" wrapText="1"/>
    </xf>
    <xf numFmtId="0" fontId="3" fillId="9" borderId="1" xfId="0" applyNumberFormat="1" applyFont="1" applyFill="1" applyBorder="1" applyAlignment="1" applyProtection="1">
      <alignment horizontal="left" vertical="center" wrapText="1" indent="1"/>
    </xf>
    <xf numFmtId="0" fontId="3" fillId="9" borderId="2" xfId="0" applyNumberFormat="1" applyFont="1" applyFill="1" applyBorder="1" applyAlignment="1" applyProtection="1">
      <alignment horizontal="left" vertical="center" wrapText="1" indent="1"/>
    </xf>
    <xf numFmtId="0" fontId="3" fillId="9" borderId="4" xfId="0" applyNumberFormat="1" applyFont="1" applyFill="1" applyBorder="1" applyAlignment="1" applyProtection="1">
      <alignment horizontal="left" vertical="center" wrapText="1" indent="1"/>
    </xf>
    <xf numFmtId="0" fontId="3" fillId="9" borderId="7" xfId="0" applyNumberFormat="1" applyFont="1" applyFill="1" applyBorder="1" applyAlignment="1" applyProtection="1">
      <alignment horizontal="left" vertical="center" indent="1"/>
    </xf>
    <xf numFmtId="0" fontId="3" fillId="9" borderId="8" xfId="0" applyNumberFormat="1" applyFont="1" applyFill="1" applyBorder="1" applyAlignment="1" applyProtection="1">
      <alignment horizontal="left" vertical="center" indent="1"/>
    </xf>
    <xf numFmtId="0" fontId="26" fillId="9" borderId="4" xfId="0" applyFont="1" applyFill="1" applyBorder="1" applyAlignment="1">
      <alignment wrapText="1"/>
    </xf>
    <xf numFmtId="0" fontId="26" fillId="9" borderId="9" xfId="0" applyFont="1" applyFill="1" applyBorder="1" applyAlignment="1">
      <alignment horizontal="left"/>
    </xf>
    <xf numFmtId="0" fontId="26" fillId="9" borderId="0" xfId="0" applyFont="1" applyFill="1" applyBorder="1"/>
    <xf numFmtId="0" fontId="26" fillId="9" borderId="10" xfId="0" applyFont="1" applyFill="1" applyBorder="1"/>
    <xf numFmtId="0" fontId="3" fillId="9" borderId="3" xfId="0" applyNumberFormat="1" applyFont="1" applyFill="1" applyBorder="1" applyAlignment="1" applyProtection="1">
      <alignment horizontal="left" vertical="center" wrapText="1"/>
    </xf>
    <xf numFmtId="0" fontId="26" fillId="9" borderId="0" xfId="0" applyFont="1" applyFill="1" applyAlignment="1">
      <alignment horizontal="center"/>
    </xf>
    <xf numFmtId="0" fontId="26" fillId="9" borderId="0" xfId="0" applyFont="1" applyFill="1"/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26" fillId="9" borderId="4" xfId="0" applyFont="1" applyFill="1" applyBorder="1" applyAlignment="1"/>
    <xf numFmtId="0" fontId="26" fillId="9" borderId="3" xfId="0" applyFont="1" applyFill="1" applyBorder="1" applyAlignment="1"/>
    <xf numFmtId="4" fontId="26" fillId="9" borderId="3" xfId="0" applyNumberFormat="1" applyFont="1" applyFill="1" applyBorder="1" applyAlignment="1"/>
    <xf numFmtId="0" fontId="26" fillId="9" borderId="3" xfId="0" applyFont="1" applyFill="1" applyBorder="1" applyAlignment="1">
      <alignment wrapText="1"/>
    </xf>
    <xf numFmtId="0" fontId="26" fillId="9" borderId="0" xfId="0" applyFont="1" applyFill="1" applyAlignment="1">
      <alignment horizontal="left"/>
    </xf>
    <xf numFmtId="0" fontId="26" fillId="0" borderId="2" xfId="0" applyFont="1" applyFill="1" applyBorder="1"/>
    <xf numFmtId="0" fontId="26" fillId="0" borderId="3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0" fillId="5" borderId="0" xfId="0" applyFill="1"/>
    <xf numFmtId="0" fontId="29" fillId="11" borderId="0" xfId="0" applyFont="1" applyFill="1"/>
    <xf numFmtId="0" fontId="0" fillId="11" borderId="0" xfId="0" applyFill="1"/>
    <xf numFmtId="0" fontId="0" fillId="12" borderId="0" xfId="0" applyFill="1"/>
    <xf numFmtId="0" fontId="0" fillId="10" borderId="0" xfId="0" applyFill="1"/>
    <xf numFmtId="0" fontId="0" fillId="13" borderId="0" xfId="0" applyFill="1"/>
    <xf numFmtId="0" fontId="0" fillId="14" borderId="0" xfId="0" applyFill="1"/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26" fillId="5" borderId="2" xfId="0" applyFont="1" applyFill="1" applyBorder="1" applyAlignment="1">
      <alignment horizontal="center"/>
    </xf>
    <xf numFmtId="4" fontId="6" fillId="7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7" borderId="4" xfId="0" applyNumberFormat="1" applyFont="1" applyFill="1" applyBorder="1" applyAlignment="1" applyProtection="1">
      <alignment horizontal="center" vertical="center" wrapText="1"/>
    </xf>
    <xf numFmtId="4" fontId="3" fillId="7" borderId="4" xfId="0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24" fillId="8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4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/>
    <xf numFmtId="4" fontId="3" fillId="2" borderId="3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9" fillId="0" borderId="1" xfId="0" quotePrefix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5" fillId="8" borderId="1" xfId="0" applyNumberFormat="1" applyFont="1" applyFill="1" applyBorder="1" applyAlignment="1" applyProtection="1">
      <alignment horizontal="left" vertical="center" indent="1"/>
    </xf>
    <xf numFmtId="0" fontId="25" fillId="0" borderId="2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15" fillId="7" borderId="1" xfId="0" applyNumberFormat="1" applyFont="1" applyFill="1" applyBorder="1" applyAlignment="1" applyProtection="1">
      <alignment horizontal="left" vertical="center" wrapText="1"/>
    </xf>
    <xf numFmtId="0" fontId="15" fillId="7" borderId="2" xfId="0" applyNumberFormat="1" applyFont="1" applyFill="1" applyBorder="1" applyAlignment="1" applyProtection="1">
      <alignment horizontal="left" vertical="center" wrapText="1"/>
    </xf>
    <xf numFmtId="0" fontId="15" fillId="7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3" fillId="2" borderId="1" xfId="0" applyNumberFormat="1" applyFont="1" applyFill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2" fontId="5" fillId="0" borderId="0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15" fillId="8" borderId="1" xfId="0" applyNumberFormat="1" applyFont="1" applyFill="1" applyBorder="1" applyAlignment="1" applyProtection="1">
      <alignment horizontal="left" vertical="center" wrapText="1"/>
    </xf>
    <xf numFmtId="0" fontId="15" fillId="8" borderId="2" xfId="0" applyNumberFormat="1" applyFont="1" applyFill="1" applyBorder="1" applyAlignment="1" applyProtection="1">
      <alignment horizontal="left" vertical="center" wrapText="1"/>
    </xf>
    <xf numFmtId="0" fontId="15" fillId="8" borderId="4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5" fillId="7" borderId="1" xfId="0" applyNumberFormat="1" applyFont="1" applyFill="1" applyBorder="1" applyAlignment="1" applyProtection="1">
      <alignment horizontal="center" vertical="center" wrapText="1"/>
    </xf>
    <xf numFmtId="0" fontId="15" fillId="7" borderId="2" xfId="0" applyNumberFormat="1" applyFont="1" applyFill="1" applyBorder="1" applyAlignment="1" applyProtection="1">
      <alignment horizontal="center" vertical="center" wrapText="1"/>
    </xf>
    <xf numFmtId="0" fontId="15" fillId="7" borderId="4" xfId="0" applyNumberFormat="1" applyFont="1" applyFill="1" applyBorder="1" applyAlignment="1" applyProtection="1">
      <alignment horizontal="center" vertical="center" wrapText="1"/>
    </xf>
    <xf numFmtId="0" fontId="3" fillId="9" borderId="1" xfId="0" applyNumberFormat="1" applyFont="1" applyFill="1" applyBorder="1" applyAlignment="1" applyProtection="1">
      <alignment horizontal="left" vertical="center" wrapText="1" indent="1"/>
    </xf>
    <xf numFmtId="0" fontId="3" fillId="9" borderId="2" xfId="0" applyNumberFormat="1" applyFont="1" applyFill="1" applyBorder="1" applyAlignment="1" applyProtection="1">
      <alignment horizontal="left" vertical="center" wrapText="1" indent="1"/>
    </xf>
    <xf numFmtId="0" fontId="3" fillId="9" borderId="4" xfId="0" applyNumberFormat="1" applyFont="1" applyFill="1" applyBorder="1" applyAlignment="1" applyProtection="1">
      <alignment horizontal="left" vertical="center" wrapText="1" indent="1"/>
    </xf>
    <xf numFmtId="0" fontId="3" fillId="9" borderId="1" xfId="0" applyNumberFormat="1" applyFont="1" applyFill="1" applyBorder="1" applyAlignment="1" applyProtection="1">
      <alignment horizontal="left" vertical="center" wrapText="1"/>
    </xf>
    <xf numFmtId="0" fontId="3" fillId="9" borderId="2" xfId="0" applyNumberFormat="1" applyFont="1" applyFill="1" applyBorder="1" applyAlignment="1" applyProtection="1">
      <alignment horizontal="left" vertical="center" wrapText="1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3" fillId="7" borderId="1" xfId="0" applyFont="1" applyFill="1" applyBorder="1" applyAlignment="1">
      <alignment horizontal="left"/>
    </xf>
    <xf numFmtId="0" fontId="23" fillId="7" borderId="2" xfId="0" applyFont="1" applyFill="1" applyBorder="1" applyAlignment="1">
      <alignment horizontal="left"/>
    </xf>
    <xf numFmtId="0" fontId="23" fillId="7" borderId="4" xfId="0" applyFont="1" applyFill="1" applyBorder="1" applyAlignment="1">
      <alignment horizontal="left"/>
    </xf>
    <xf numFmtId="0" fontId="26" fillId="9" borderId="1" xfId="0" applyFont="1" applyFill="1" applyBorder="1" applyAlignment="1">
      <alignment horizontal="left"/>
    </xf>
    <xf numFmtId="0" fontId="26" fillId="9" borderId="2" xfId="0" applyFont="1" applyFill="1" applyBorder="1" applyAlignment="1">
      <alignment horizontal="left"/>
    </xf>
    <xf numFmtId="0" fontId="26" fillId="9" borderId="4" xfId="0" applyFont="1" applyFill="1" applyBorder="1" applyAlignment="1">
      <alignment horizontal="left"/>
    </xf>
    <xf numFmtId="0" fontId="27" fillId="7" borderId="1" xfId="0" applyFont="1" applyFill="1" applyBorder="1" applyAlignment="1">
      <alignment horizontal="left"/>
    </xf>
    <xf numFmtId="0" fontId="27" fillId="7" borderId="2" xfId="0" applyFont="1" applyFill="1" applyBorder="1" applyAlignment="1">
      <alignment horizontal="left"/>
    </xf>
    <xf numFmtId="0" fontId="27" fillId="7" borderId="4" xfId="0" applyFont="1" applyFill="1" applyBorder="1" applyAlignment="1">
      <alignment horizontal="left"/>
    </xf>
    <xf numFmtId="0" fontId="3" fillId="9" borderId="6" xfId="0" applyNumberFormat="1" applyFont="1" applyFill="1" applyBorder="1" applyAlignment="1" applyProtection="1">
      <alignment horizontal="left" vertical="center" wrapText="1" indent="1"/>
    </xf>
    <xf numFmtId="0" fontId="3" fillId="9" borderId="7" xfId="0" applyNumberFormat="1" applyFont="1" applyFill="1" applyBorder="1" applyAlignment="1" applyProtection="1">
      <alignment horizontal="left" vertical="center" wrapText="1" indent="1"/>
    </xf>
    <xf numFmtId="0" fontId="3" fillId="9" borderId="8" xfId="0" applyNumberFormat="1" applyFont="1" applyFill="1" applyBorder="1" applyAlignment="1" applyProtection="1">
      <alignment horizontal="left" vertical="center" wrapText="1" inden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G49" sqref="G4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92" t="s">
        <v>241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0" ht="18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292" t="s">
        <v>19</v>
      </c>
      <c r="B3" s="292"/>
      <c r="C3" s="292"/>
      <c r="D3" s="292"/>
      <c r="E3" s="292"/>
      <c r="F3" s="292"/>
      <c r="G3" s="292"/>
      <c r="H3" s="292"/>
      <c r="I3" s="298"/>
      <c r="J3" s="298"/>
    </row>
    <row r="4" spans="1:10" ht="18" x14ac:dyDescent="0.25">
      <c r="A4" s="19"/>
      <c r="B4" s="19"/>
      <c r="C4" s="19"/>
      <c r="D4" s="19"/>
      <c r="E4" s="19"/>
      <c r="F4" s="19"/>
      <c r="G4" s="19"/>
      <c r="H4" s="19"/>
      <c r="I4" s="4"/>
      <c r="J4" s="4"/>
    </row>
    <row r="5" spans="1:10" ht="18" customHeight="1" x14ac:dyDescent="0.25">
      <c r="A5" s="292" t="s">
        <v>26</v>
      </c>
      <c r="B5" s="293"/>
      <c r="C5" s="293"/>
      <c r="D5" s="293"/>
      <c r="E5" s="293"/>
      <c r="F5" s="293"/>
      <c r="G5" s="293"/>
      <c r="H5" s="293"/>
      <c r="I5" s="293"/>
      <c r="J5" s="293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31" t="s">
        <v>30</v>
      </c>
    </row>
    <row r="7" spans="1:10" ht="25.5" x14ac:dyDescent="0.25">
      <c r="A7" s="24"/>
      <c r="B7" s="25"/>
      <c r="C7" s="25"/>
      <c r="D7" s="26"/>
      <c r="E7" s="27"/>
      <c r="F7" s="219" t="s">
        <v>238</v>
      </c>
      <c r="G7" s="220" t="s">
        <v>239</v>
      </c>
      <c r="H7" s="220" t="s">
        <v>242</v>
      </c>
      <c r="I7" s="221" t="s">
        <v>233</v>
      </c>
      <c r="J7" s="221" t="s">
        <v>240</v>
      </c>
    </row>
    <row r="8" spans="1:10" x14ac:dyDescent="0.25">
      <c r="A8" s="299" t="s">
        <v>0</v>
      </c>
      <c r="B8" s="289"/>
      <c r="C8" s="289"/>
      <c r="D8" s="289"/>
      <c r="E8" s="300"/>
      <c r="F8" s="266">
        <f>F9+F10</f>
        <v>2366811.75</v>
      </c>
      <c r="G8" s="266">
        <f t="shared" ref="G8:J8" si="0">G9+G10</f>
        <v>2658020</v>
      </c>
      <c r="H8" s="90">
        <f t="shared" si="0"/>
        <v>3066720</v>
      </c>
      <c r="I8" s="266">
        <f t="shared" si="0"/>
        <v>3064720</v>
      </c>
      <c r="J8" s="266">
        <f t="shared" si="0"/>
        <v>3064720</v>
      </c>
    </row>
    <row r="9" spans="1:10" x14ac:dyDescent="0.25">
      <c r="A9" s="301" t="s">
        <v>46</v>
      </c>
      <c r="B9" s="302"/>
      <c r="C9" s="302"/>
      <c r="D9" s="302"/>
      <c r="E9" s="297"/>
      <c r="F9" s="89">
        <v>2366811.75</v>
      </c>
      <c r="G9" s="89">
        <v>2658020</v>
      </c>
      <c r="H9" s="89">
        <v>3066720</v>
      </c>
      <c r="I9" s="89">
        <v>3064720</v>
      </c>
      <c r="J9" s="89">
        <v>3064720</v>
      </c>
    </row>
    <row r="10" spans="1:10" x14ac:dyDescent="0.25">
      <c r="A10" s="296" t="s">
        <v>47</v>
      </c>
      <c r="B10" s="297"/>
      <c r="C10" s="297"/>
      <c r="D10" s="297"/>
      <c r="E10" s="297"/>
      <c r="F10" s="89"/>
      <c r="G10" s="89"/>
      <c r="H10" s="89"/>
      <c r="I10" s="89"/>
      <c r="J10" s="89"/>
    </row>
    <row r="11" spans="1:10" x14ac:dyDescent="0.25">
      <c r="A11" s="32" t="s">
        <v>1</v>
      </c>
      <c r="B11" s="53"/>
      <c r="C11" s="53"/>
      <c r="D11" s="53"/>
      <c r="E11" s="53"/>
      <c r="F11" s="266">
        <f>F12+F13</f>
        <v>2374172.84</v>
      </c>
      <c r="G11" s="266">
        <f t="shared" ref="G11:J11" si="1">G12+G13</f>
        <v>2659020</v>
      </c>
      <c r="H11" s="90">
        <f t="shared" si="1"/>
        <v>3075720</v>
      </c>
      <c r="I11" s="266">
        <f t="shared" si="1"/>
        <v>3064720</v>
      </c>
      <c r="J11" s="266">
        <f t="shared" si="1"/>
        <v>3064720</v>
      </c>
    </row>
    <row r="12" spans="1:10" x14ac:dyDescent="0.25">
      <c r="A12" s="305" t="s">
        <v>48</v>
      </c>
      <c r="B12" s="302"/>
      <c r="C12" s="302"/>
      <c r="D12" s="302"/>
      <c r="E12" s="302"/>
      <c r="F12" s="89">
        <v>2350421.48</v>
      </c>
      <c r="G12" s="89">
        <v>2646180</v>
      </c>
      <c r="H12" s="89">
        <v>3030450</v>
      </c>
      <c r="I12" s="89">
        <v>3024450</v>
      </c>
      <c r="J12" s="279">
        <v>3024450</v>
      </c>
    </row>
    <row r="13" spans="1:10" x14ac:dyDescent="0.25">
      <c r="A13" s="306" t="s">
        <v>49</v>
      </c>
      <c r="B13" s="297"/>
      <c r="C13" s="297"/>
      <c r="D13" s="297"/>
      <c r="E13" s="297"/>
      <c r="F13" s="267">
        <v>23751.360000000001</v>
      </c>
      <c r="G13" s="267">
        <v>12840</v>
      </c>
      <c r="H13" s="89">
        <v>45270</v>
      </c>
      <c r="I13" s="267">
        <v>40270</v>
      </c>
      <c r="J13" s="279">
        <v>40270</v>
      </c>
    </row>
    <row r="14" spans="1:10" x14ac:dyDescent="0.25">
      <c r="A14" s="288" t="s">
        <v>55</v>
      </c>
      <c r="B14" s="289"/>
      <c r="C14" s="289"/>
      <c r="D14" s="289"/>
      <c r="E14" s="289"/>
      <c r="F14" s="266">
        <f>F8-F11</f>
        <v>-7361.089999999851</v>
      </c>
      <c r="G14" s="266">
        <f t="shared" ref="G14:J14" si="2">G8-G11</f>
        <v>-1000</v>
      </c>
      <c r="H14" s="90">
        <f t="shared" si="2"/>
        <v>-9000</v>
      </c>
      <c r="I14" s="266">
        <f t="shared" si="2"/>
        <v>0</v>
      </c>
      <c r="J14" s="266">
        <f t="shared" si="2"/>
        <v>0</v>
      </c>
    </row>
    <row r="15" spans="1:10" ht="18" x14ac:dyDescent="0.25">
      <c r="A15" s="19"/>
      <c r="B15" s="21"/>
      <c r="C15" s="21"/>
      <c r="D15" s="21"/>
      <c r="E15" s="21"/>
      <c r="F15" s="21"/>
      <c r="G15" s="21"/>
      <c r="H15" s="22"/>
      <c r="I15" s="22"/>
      <c r="J15" s="280"/>
    </row>
    <row r="16" spans="1:10" ht="18" customHeight="1" x14ac:dyDescent="0.25">
      <c r="A16" s="292" t="s">
        <v>25</v>
      </c>
      <c r="B16" s="293"/>
      <c r="C16" s="293"/>
      <c r="D16" s="293"/>
      <c r="E16" s="293"/>
      <c r="F16" s="293"/>
      <c r="G16" s="293"/>
      <c r="H16" s="293"/>
      <c r="I16" s="293"/>
      <c r="J16" s="293"/>
    </row>
    <row r="17" spans="1:10" ht="18" x14ac:dyDescent="0.25">
      <c r="A17" s="19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4"/>
      <c r="B18" s="25"/>
      <c r="C18" s="25"/>
      <c r="D18" s="26"/>
      <c r="E18" s="27"/>
      <c r="F18" s="219" t="s">
        <v>238</v>
      </c>
      <c r="G18" s="220" t="s">
        <v>239</v>
      </c>
      <c r="H18" s="220" t="s">
        <v>242</v>
      </c>
      <c r="I18" s="221" t="s">
        <v>233</v>
      </c>
      <c r="J18" s="221" t="s">
        <v>240</v>
      </c>
    </row>
    <row r="19" spans="1:10" x14ac:dyDescent="0.25">
      <c r="A19" s="306" t="s">
        <v>50</v>
      </c>
      <c r="B19" s="297"/>
      <c r="C19" s="297"/>
      <c r="D19" s="297"/>
      <c r="E19" s="297"/>
      <c r="F19" s="23"/>
      <c r="G19" s="23"/>
      <c r="H19" s="23"/>
      <c r="I19" s="23"/>
      <c r="J19" s="30"/>
    </row>
    <row r="20" spans="1:10" x14ac:dyDescent="0.25">
      <c r="A20" s="306" t="s">
        <v>51</v>
      </c>
      <c r="B20" s="297"/>
      <c r="C20" s="297"/>
      <c r="D20" s="297"/>
      <c r="E20" s="297"/>
      <c r="F20" s="23"/>
      <c r="G20" s="23"/>
      <c r="H20" s="23"/>
      <c r="I20" s="23"/>
      <c r="J20" s="30"/>
    </row>
    <row r="21" spans="1:10" x14ac:dyDescent="0.25">
      <c r="A21" s="288" t="s">
        <v>2</v>
      </c>
      <c r="B21" s="289"/>
      <c r="C21" s="289"/>
      <c r="D21" s="289"/>
      <c r="E21" s="289"/>
      <c r="F21" s="29">
        <f>F19-F20</f>
        <v>0</v>
      </c>
      <c r="G21" s="29">
        <f t="shared" ref="G21:J21" si="3">G19-G20</f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</row>
    <row r="22" spans="1:10" x14ac:dyDescent="0.25">
      <c r="A22" s="288" t="s">
        <v>56</v>
      </c>
      <c r="B22" s="289"/>
      <c r="C22" s="289"/>
      <c r="D22" s="289"/>
      <c r="E22" s="289"/>
      <c r="F22" s="266">
        <f>F14+F21</f>
        <v>-7361.089999999851</v>
      </c>
      <c r="G22" s="266">
        <f t="shared" ref="G22:J22" si="4">G14+G21</f>
        <v>-1000</v>
      </c>
      <c r="H22" s="266">
        <f t="shared" si="4"/>
        <v>-9000</v>
      </c>
      <c r="I22" s="29">
        <f t="shared" si="4"/>
        <v>0</v>
      </c>
      <c r="J22" s="29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8" customHeight="1" x14ac:dyDescent="0.25">
      <c r="A24" s="292" t="s">
        <v>54</v>
      </c>
      <c r="B24" s="293"/>
      <c r="C24" s="293"/>
      <c r="D24" s="293"/>
      <c r="E24" s="293"/>
      <c r="F24" s="293"/>
      <c r="G24" s="293"/>
      <c r="H24" s="293"/>
      <c r="I24" s="293"/>
      <c r="J24" s="293"/>
    </row>
    <row r="25" spans="1:10" ht="18" customHeight="1" x14ac:dyDescent="0.25">
      <c r="A25" s="52"/>
      <c r="B25" s="54"/>
      <c r="C25" s="54"/>
      <c r="D25" s="54"/>
      <c r="E25" s="54"/>
      <c r="F25" s="54"/>
      <c r="G25" s="54"/>
      <c r="H25" s="54"/>
      <c r="I25" s="54"/>
      <c r="J25" s="54"/>
    </row>
    <row r="26" spans="1:10" ht="25.5" x14ac:dyDescent="0.25">
      <c r="A26" s="24"/>
      <c r="B26" s="25"/>
      <c r="C26" s="25"/>
      <c r="D26" s="26"/>
      <c r="E26" s="27"/>
      <c r="F26" s="219" t="s">
        <v>238</v>
      </c>
      <c r="G26" s="220" t="s">
        <v>239</v>
      </c>
      <c r="H26" s="220" t="s">
        <v>242</v>
      </c>
      <c r="I26" s="221" t="s">
        <v>233</v>
      </c>
      <c r="J26" s="221" t="s">
        <v>240</v>
      </c>
    </row>
    <row r="27" spans="1:10" ht="15" customHeight="1" x14ac:dyDescent="0.25">
      <c r="A27" s="285" t="s">
        <v>59</v>
      </c>
      <c r="B27" s="286"/>
      <c r="C27" s="286"/>
      <c r="D27" s="286"/>
      <c r="E27" s="287"/>
      <c r="F27" s="47">
        <v>0</v>
      </c>
      <c r="G27" s="47">
        <v>0</v>
      </c>
      <c r="H27" s="47">
        <v>0</v>
      </c>
      <c r="I27" s="47">
        <v>0</v>
      </c>
      <c r="J27" s="48">
        <v>0</v>
      </c>
    </row>
    <row r="28" spans="1:10" ht="15" customHeight="1" x14ac:dyDescent="0.25">
      <c r="A28" s="288" t="s">
        <v>58</v>
      </c>
      <c r="B28" s="289"/>
      <c r="C28" s="289"/>
      <c r="D28" s="289"/>
      <c r="E28" s="289"/>
      <c r="F28" s="270">
        <f>F22+F27</f>
        <v>-7361.089999999851</v>
      </c>
      <c r="G28" s="270">
        <f t="shared" ref="G28:J28" si="5">G22+G27</f>
        <v>-1000</v>
      </c>
      <c r="H28" s="270">
        <f t="shared" si="5"/>
        <v>-9000</v>
      </c>
      <c r="I28" s="49">
        <f t="shared" si="5"/>
        <v>0</v>
      </c>
      <c r="J28" s="50">
        <f t="shared" si="5"/>
        <v>0</v>
      </c>
    </row>
    <row r="29" spans="1:10" ht="45" customHeight="1" x14ac:dyDescent="0.25">
      <c r="A29" s="299" t="s">
        <v>57</v>
      </c>
      <c r="B29" s="303"/>
      <c r="C29" s="303"/>
      <c r="D29" s="303"/>
      <c r="E29" s="304"/>
      <c r="F29" s="49">
        <f>F14+F21+F27-F28</f>
        <v>0</v>
      </c>
      <c r="G29" s="49">
        <f t="shared" ref="G29:J29" si="6">G14+G21+G27-G28</f>
        <v>0</v>
      </c>
      <c r="H29" s="49">
        <f t="shared" si="6"/>
        <v>0</v>
      </c>
      <c r="I29" s="49">
        <f t="shared" si="6"/>
        <v>0</v>
      </c>
      <c r="J29" s="50">
        <f t="shared" si="6"/>
        <v>0</v>
      </c>
    </row>
    <row r="30" spans="1:10" ht="18" customHeight="1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</row>
    <row r="31" spans="1:10" ht="18" customHeight="1" x14ac:dyDescent="0.25">
      <c r="A31" s="294" t="s">
        <v>53</v>
      </c>
      <c r="B31" s="294"/>
      <c r="C31" s="294"/>
      <c r="D31" s="294"/>
      <c r="E31" s="294"/>
      <c r="F31" s="294"/>
      <c r="G31" s="294"/>
      <c r="H31" s="294"/>
      <c r="I31" s="294"/>
      <c r="J31" s="294"/>
    </row>
    <row r="32" spans="1:10" ht="18" x14ac:dyDescent="0.25">
      <c r="A32" s="51"/>
      <c r="B32" s="41"/>
      <c r="C32" s="41"/>
      <c r="D32" s="41"/>
      <c r="E32" s="41"/>
      <c r="F32" s="41"/>
      <c r="G32" s="41"/>
      <c r="H32" s="42"/>
      <c r="I32" s="42"/>
      <c r="J32" s="42"/>
    </row>
    <row r="33" spans="1:11" ht="25.5" x14ac:dyDescent="0.25">
      <c r="A33" s="43"/>
      <c r="B33" s="44"/>
      <c r="C33" s="44"/>
      <c r="D33" s="45"/>
      <c r="E33" s="46"/>
      <c r="F33" s="219" t="s">
        <v>238</v>
      </c>
      <c r="G33" s="220" t="s">
        <v>239</v>
      </c>
      <c r="H33" s="220" t="s">
        <v>242</v>
      </c>
      <c r="I33" s="221" t="s">
        <v>233</v>
      </c>
      <c r="J33" s="221" t="s">
        <v>240</v>
      </c>
    </row>
    <row r="34" spans="1:11" x14ac:dyDescent="0.25">
      <c r="A34" s="285" t="s">
        <v>59</v>
      </c>
      <c r="B34" s="286"/>
      <c r="C34" s="286"/>
      <c r="D34" s="286"/>
      <c r="E34" s="287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1" ht="28.5" customHeight="1" x14ac:dyDescent="0.25">
      <c r="A35" s="285" t="s">
        <v>61</v>
      </c>
      <c r="B35" s="286"/>
      <c r="C35" s="286"/>
      <c r="D35" s="286"/>
      <c r="E35" s="287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1" x14ac:dyDescent="0.25">
      <c r="A36" s="285" t="s">
        <v>60</v>
      </c>
      <c r="B36" s="290"/>
      <c r="C36" s="290"/>
      <c r="D36" s="290"/>
      <c r="E36" s="291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1" ht="15" customHeight="1" x14ac:dyDescent="0.25">
      <c r="A37" s="288" t="s">
        <v>58</v>
      </c>
      <c r="B37" s="289"/>
      <c r="C37" s="289"/>
      <c r="D37" s="289"/>
      <c r="E37" s="289"/>
      <c r="F37" s="28">
        <f>F34-F35+F36</f>
        <v>0</v>
      </c>
      <c r="G37" s="28">
        <f t="shared" ref="G37:J37" si="7">G34-G35+G36</f>
        <v>0</v>
      </c>
      <c r="H37" s="28">
        <f t="shared" si="7"/>
        <v>0</v>
      </c>
      <c r="I37" s="28">
        <f t="shared" si="7"/>
        <v>0</v>
      </c>
      <c r="J37" s="67">
        <f t="shared" si="7"/>
        <v>0</v>
      </c>
    </row>
    <row r="38" spans="1:11" ht="17.25" customHeight="1" x14ac:dyDescent="0.25"/>
    <row r="39" spans="1:11" x14ac:dyDescent="0.25">
      <c r="A39" s="295"/>
      <c r="B39" s="295"/>
      <c r="C39" s="295"/>
      <c r="D39" s="295"/>
      <c r="E39" s="295"/>
      <c r="F39" s="295"/>
      <c r="G39" s="295"/>
      <c r="H39" s="295"/>
      <c r="I39" s="295"/>
      <c r="J39" s="295"/>
    </row>
    <row r="40" spans="1:11" ht="9" customHeight="1" x14ac:dyDescent="0.25"/>
    <row r="41" spans="1:11" x14ac:dyDescent="0.25">
      <c r="A41" s="217" t="s">
        <v>225</v>
      </c>
      <c r="B41" s="218"/>
      <c r="C41" s="218"/>
      <c r="F41" s="218" t="s">
        <v>249</v>
      </c>
      <c r="G41" s="218"/>
      <c r="H41" s="218"/>
      <c r="I41" s="217" t="s">
        <v>224</v>
      </c>
      <c r="J41" s="215"/>
      <c r="K41" s="216"/>
    </row>
    <row r="42" spans="1:11" x14ac:dyDescent="0.25">
      <c r="A42" s="217"/>
      <c r="B42" s="218"/>
      <c r="C42" s="218"/>
      <c r="F42" s="218" t="s">
        <v>251</v>
      </c>
      <c r="G42" s="218"/>
      <c r="H42" s="218"/>
      <c r="I42" s="217"/>
      <c r="J42" s="215"/>
      <c r="K42" s="216"/>
    </row>
    <row r="43" spans="1:11" x14ac:dyDescent="0.25">
      <c r="A43" s="217" t="s">
        <v>226</v>
      </c>
      <c r="B43" s="218"/>
      <c r="C43" s="218"/>
      <c r="F43" s="218"/>
      <c r="G43" s="218"/>
      <c r="H43" s="218"/>
      <c r="I43" s="217" t="s">
        <v>227</v>
      </c>
      <c r="J43" s="215"/>
      <c r="K43" s="216"/>
    </row>
    <row r="44" spans="1:11" x14ac:dyDescent="0.25">
      <c r="F44" s="218" t="s">
        <v>250</v>
      </c>
      <c r="G44" s="218"/>
      <c r="H44" s="218"/>
      <c r="I44" s="218"/>
    </row>
    <row r="45" spans="1:11" x14ac:dyDescent="0.25">
      <c r="A45" s="129"/>
      <c r="B45" s="129"/>
      <c r="C45" s="129"/>
      <c r="F45" s="218"/>
      <c r="G45" s="218"/>
      <c r="H45" s="218"/>
      <c r="I45" s="218"/>
    </row>
  </sheetData>
  <mergeCells count="24">
    <mergeCell ref="A39:J39"/>
    <mergeCell ref="A10:E10"/>
    <mergeCell ref="A1:J1"/>
    <mergeCell ref="A3:J3"/>
    <mergeCell ref="A5:J5"/>
    <mergeCell ref="A8:E8"/>
    <mergeCell ref="A9:E9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35:E35"/>
    <mergeCell ref="A37:E37"/>
    <mergeCell ref="A36:E36"/>
    <mergeCell ref="A24:J24"/>
    <mergeCell ref="A27:E27"/>
    <mergeCell ref="A28:E28"/>
    <mergeCell ref="A31:J31"/>
    <mergeCell ref="A34:E34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4" zoomScaleNormal="100" workbookViewId="0">
      <selection activeCell="F27" sqref="F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6.28515625" customWidth="1"/>
    <col min="4" max="4" width="26.5703125" customWidth="1"/>
    <col min="5" max="5" width="22.140625" customWidth="1"/>
    <col min="6" max="6" width="23" customWidth="1"/>
    <col min="7" max="8" width="25.28515625" customWidth="1"/>
  </cols>
  <sheetData>
    <row r="1" spans="1:15" ht="42" customHeight="1" x14ac:dyDescent="0.25">
      <c r="A1" s="308" t="s">
        <v>243</v>
      </c>
      <c r="B1" s="308"/>
      <c r="C1" s="308"/>
      <c r="D1" s="308"/>
      <c r="E1" s="308"/>
      <c r="F1" s="308"/>
      <c r="G1" s="308"/>
      <c r="H1" s="308"/>
    </row>
    <row r="2" spans="1:15" ht="18" customHeight="1" x14ac:dyDescent="0.25">
      <c r="A2" s="3"/>
      <c r="B2" s="3"/>
      <c r="C2" s="3"/>
      <c r="D2" s="3"/>
      <c r="E2" s="3"/>
      <c r="F2" s="3"/>
      <c r="G2" s="3"/>
      <c r="H2" s="3"/>
    </row>
    <row r="3" spans="1:15" ht="15.75" x14ac:dyDescent="0.25">
      <c r="A3" s="292" t="s">
        <v>19</v>
      </c>
      <c r="B3" s="292"/>
      <c r="C3" s="292"/>
      <c r="D3" s="292"/>
      <c r="E3" s="292"/>
      <c r="F3" s="292"/>
      <c r="G3" s="298"/>
      <c r="H3" s="298"/>
    </row>
    <row r="4" spans="1:15" ht="18" x14ac:dyDescent="0.25">
      <c r="A4" s="3"/>
      <c r="B4" s="3"/>
      <c r="C4" s="3"/>
      <c r="D4" s="3"/>
      <c r="E4" s="3"/>
      <c r="F4" s="3"/>
      <c r="G4" s="4"/>
      <c r="H4" s="4"/>
    </row>
    <row r="5" spans="1:15" ht="18" customHeight="1" x14ac:dyDescent="0.25">
      <c r="A5" s="292" t="s">
        <v>4</v>
      </c>
      <c r="B5" s="293"/>
      <c r="C5" s="293"/>
      <c r="D5" s="293"/>
      <c r="E5" s="293"/>
      <c r="F5" s="293"/>
      <c r="G5" s="293"/>
      <c r="H5" s="293"/>
    </row>
    <row r="6" spans="1:15" ht="18" x14ac:dyDescent="0.25">
      <c r="A6" s="3"/>
      <c r="B6" s="3"/>
      <c r="C6" s="3"/>
      <c r="D6" s="3"/>
      <c r="E6" s="3"/>
      <c r="F6" s="3"/>
      <c r="G6" s="4"/>
      <c r="H6" s="4"/>
    </row>
    <row r="7" spans="1:15" ht="15.75" x14ac:dyDescent="0.25">
      <c r="A7" s="292" t="s">
        <v>31</v>
      </c>
      <c r="B7" s="307"/>
      <c r="C7" s="307"/>
      <c r="D7" s="307"/>
      <c r="E7" s="307"/>
      <c r="F7" s="307"/>
      <c r="G7" s="307"/>
      <c r="H7" s="307"/>
    </row>
    <row r="8" spans="1:15" ht="18" x14ac:dyDescent="0.25">
      <c r="A8" s="3"/>
      <c r="B8" s="3"/>
      <c r="C8" s="3"/>
      <c r="D8" s="3"/>
      <c r="E8" s="3"/>
      <c r="F8" s="3"/>
      <c r="G8" s="4"/>
      <c r="H8" s="4"/>
    </row>
    <row r="9" spans="1:15" ht="25.5" x14ac:dyDescent="0.25">
      <c r="A9" s="18" t="s">
        <v>5</v>
      </c>
      <c r="B9" s="17" t="s">
        <v>6</v>
      </c>
      <c r="C9" s="17" t="s">
        <v>3</v>
      </c>
      <c r="D9" s="219" t="s">
        <v>238</v>
      </c>
      <c r="E9" s="220" t="s">
        <v>239</v>
      </c>
      <c r="F9" s="220" t="s">
        <v>242</v>
      </c>
      <c r="G9" s="221" t="s">
        <v>233</v>
      </c>
      <c r="H9" s="221" t="s">
        <v>240</v>
      </c>
    </row>
    <row r="10" spans="1:15" x14ac:dyDescent="0.25">
      <c r="A10" s="91"/>
      <c r="B10" s="92"/>
      <c r="C10" s="93" t="s">
        <v>0</v>
      </c>
      <c r="D10" s="268">
        <f>D11+D16</f>
        <v>2366811.75</v>
      </c>
      <c r="E10" s="265">
        <f>E11+E16</f>
        <v>2658020</v>
      </c>
      <c r="F10" s="102">
        <f>F11+F16</f>
        <v>3066720</v>
      </c>
      <c r="G10" s="102">
        <f>G11+G16</f>
        <v>3064720</v>
      </c>
      <c r="H10" s="102">
        <f>H11+H16</f>
        <v>3064720</v>
      </c>
      <c r="I10" s="71"/>
      <c r="J10" s="71"/>
      <c r="K10" s="71"/>
      <c r="L10" s="71"/>
      <c r="M10" s="71"/>
      <c r="N10" s="71"/>
      <c r="O10" s="71"/>
    </row>
    <row r="11" spans="1:15" ht="15.75" customHeight="1" x14ac:dyDescent="0.25">
      <c r="A11" s="94">
        <v>6</v>
      </c>
      <c r="B11" s="94"/>
      <c r="C11" s="95" t="s">
        <v>7</v>
      </c>
      <c r="D11" s="150">
        <f>SUM(D12:D15)</f>
        <v>2366811.75</v>
      </c>
      <c r="E11" s="150">
        <f>SUM(E12:E15)</f>
        <v>2658020</v>
      </c>
      <c r="F11" s="96">
        <f>SUM(F12:F16)</f>
        <v>3066720</v>
      </c>
      <c r="G11" s="150">
        <f>SUM(G12:G16)</f>
        <v>3064720</v>
      </c>
      <c r="H11" s="150">
        <f>SUM(H12:H16)</f>
        <v>3064720</v>
      </c>
      <c r="I11" s="71"/>
      <c r="J11" s="71"/>
      <c r="K11" s="71"/>
      <c r="L11" s="71"/>
      <c r="M11" s="71"/>
      <c r="N11" s="71"/>
      <c r="O11" s="71"/>
    </row>
    <row r="12" spans="1:15" ht="15.75" customHeight="1" x14ac:dyDescent="0.25">
      <c r="A12" s="10"/>
      <c r="B12" s="75">
        <v>63</v>
      </c>
      <c r="C12" s="77" t="s">
        <v>62</v>
      </c>
      <c r="D12" s="74">
        <v>1879569.23</v>
      </c>
      <c r="E12" s="74">
        <v>2000000</v>
      </c>
      <c r="F12" s="74">
        <v>2231300</v>
      </c>
      <c r="G12" s="74">
        <v>2231300</v>
      </c>
      <c r="H12" s="74">
        <v>2231300</v>
      </c>
      <c r="I12" s="72"/>
      <c r="J12" s="72"/>
      <c r="K12" s="72"/>
      <c r="L12" s="72"/>
      <c r="M12" s="72"/>
      <c r="N12" s="72"/>
      <c r="O12" s="71"/>
    </row>
    <row r="13" spans="1:15" ht="25.5" x14ac:dyDescent="0.25">
      <c r="A13" s="11"/>
      <c r="B13" s="69">
        <v>65</v>
      </c>
      <c r="C13" s="68" t="s">
        <v>65</v>
      </c>
      <c r="D13" s="135">
        <v>98038.85</v>
      </c>
      <c r="E13" s="135">
        <v>165300</v>
      </c>
      <c r="F13" s="73">
        <v>193450</v>
      </c>
      <c r="G13" s="135">
        <v>193450</v>
      </c>
      <c r="H13" s="135">
        <v>193450</v>
      </c>
      <c r="I13" s="71"/>
      <c r="J13" s="71"/>
      <c r="K13" s="71"/>
      <c r="L13" s="71"/>
      <c r="M13" s="71"/>
      <c r="N13" s="71"/>
      <c r="O13" s="71"/>
    </row>
    <row r="14" spans="1:15" ht="25.5" x14ac:dyDescent="0.25">
      <c r="A14" s="11"/>
      <c r="B14" s="76">
        <v>66</v>
      </c>
      <c r="C14" s="70" t="s">
        <v>63</v>
      </c>
      <c r="D14" s="135">
        <v>489</v>
      </c>
      <c r="E14" s="135">
        <v>1670</v>
      </c>
      <c r="F14" s="73">
        <v>1800</v>
      </c>
      <c r="G14" s="135">
        <v>1800</v>
      </c>
      <c r="H14" s="135">
        <v>1800</v>
      </c>
      <c r="I14" s="71"/>
      <c r="J14" s="71"/>
      <c r="K14" s="71"/>
      <c r="L14" s="71"/>
      <c r="M14" s="71"/>
      <c r="N14" s="71"/>
      <c r="O14" s="71"/>
    </row>
    <row r="15" spans="1:15" ht="25.5" x14ac:dyDescent="0.25">
      <c r="A15" s="11"/>
      <c r="B15" s="76">
        <v>67</v>
      </c>
      <c r="C15" s="70" t="s">
        <v>64</v>
      </c>
      <c r="D15" s="135">
        <v>388714.67</v>
      </c>
      <c r="E15" s="135">
        <v>491050</v>
      </c>
      <c r="F15" s="73">
        <v>640170</v>
      </c>
      <c r="G15" s="135">
        <v>638170</v>
      </c>
      <c r="H15" s="135">
        <v>638170</v>
      </c>
      <c r="I15" s="71"/>
      <c r="J15" s="71"/>
      <c r="K15" s="71"/>
      <c r="L15" s="71"/>
      <c r="M15" s="71"/>
      <c r="N15" s="71"/>
      <c r="O15" s="71"/>
    </row>
    <row r="16" spans="1:15" x14ac:dyDescent="0.25">
      <c r="A16" s="99">
        <v>7</v>
      </c>
      <c r="B16" s="100"/>
      <c r="C16" s="101" t="s">
        <v>8</v>
      </c>
      <c r="D16" s="269"/>
      <c r="E16" s="150"/>
      <c r="F16" s="96"/>
      <c r="G16" s="150"/>
      <c r="H16" s="150"/>
      <c r="I16" s="71"/>
      <c r="J16" s="71"/>
      <c r="K16" s="71"/>
      <c r="L16" s="71"/>
      <c r="M16" s="71"/>
      <c r="N16" s="71"/>
      <c r="O16" s="71"/>
    </row>
    <row r="17" spans="1:15" x14ac:dyDescent="0.25">
      <c r="A17" s="15"/>
      <c r="B17" s="15">
        <v>71</v>
      </c>
      <c r="C17" s="34" t="s">
        <v>9</v>
      </c>
      <c r="D17" s="80"/>
      <c r="E17" s="135"/>
      <c r="F17" s="73"/>
      <c r="G17" s="135"/>
      <c r="H17" s="281"/>
      <c r="I17" s="71"/>
      <c r="J17" s="71"/>
      <c r="K17" s="71"/>
      <c r="L17" s="71"/>
      <c r="M17" s="71"/>
      <c r="N17" s="71"/>
      <c r="O17" s="71"/>
    </row>
    <row r="20" spans="1:15" ht="15.75" x14ac:dyDescent="0.25">
      <c r="A20" s="292" t="s">
        <v>32</v>
      </c>
      <c r="B20" s="307"/>
      <c r="C20" s="307"/>
      <c r="D20" s="307"/>
      <c r="E20" s="307"/>
      <c r="F20" s="307"/>
      <c r="G20" s="307"/>
      <c r="H20" s="307"/>
    </row>
    <row r="21" spans="1:15" ht="18" x14ac:dyDescent="0.25">
      <c r="A21" s="3"/>
      <c r="B21" s="3"/>
      <c r="C21" s="3"/>
      <c r="D21" s="3"/>
      <c r="E21" s="3"/>
      <c r="F21" s="3"/>
      <c r="G21" s="4"/>
      <c r="H21" s="4"/>
    </row>
    <row r="22" spans="1:15" ht="25.5" x14ac:dyDescent="0.25">
      <c r="A22" s="18" t="s">
        <v>5</v>
      </c>
      <c r="B22" s="17" t="s">
        <v>6</v>
      </c>
      <c r="C22" s="17" t="s">
        <v>10</v>
      </c>
      <c r="D22" s="219" t="s">
        <v>238</v>
      </c>
      <c r="E22" s="220" t="s">
        <v>239</v>
      </c>
      <c r="F22" s="220" t="s">
        <v>242</v>
      </c>
      <c r="G22" s="221" t="s">
        <v>233</v>
      </c>
      <c r="H22" s="221" t="s">
        <v>240</v>
      </c>
    </row>
    <row r="23" spans="1:15" x14ac:dyDescent="0.25">
      <c r="A23" s="91"/>
      <c r="B23" s="92"/>
      <c r="C23" s="93" t="s">
        <v>1</v>
      </c>
      <c r="D23" s="268">
        <f>D24+D30</f>
        <v>2374172.8400000003</v>
      </c>
      <c r="E23" s="265">
        <f>E24+E30</f>
        <v>2659020</v>
      </c>
      <c r="F23" s="97">
        <f>F24+F30</f>
        <v>3075720</v>
      </c>
      <c r="G23" s="97">
        <f>G24+G30</f>
        <v>3064720</v>
      </c>
      <c r="H23" s="97">
        <f>H24+H30</f>
        <v>3064720</v>
      </c>
    </row>
    <row r="24" spans="1:15" ht="15.75" customHeight="1" x14ac:dyDescent="0.25">
      <c r="A24" s="94">
        <v>3</v>
      </c>
      <c r="B24" s="94"/>
      <c r="C24" s="94" t="s">
        <v>11</v>
      </c>
      <c r="D24" s="269">
        <f>SUM(D25:D29)</f>
        <v>2350421.4800000004</v>
      </c>
      <c r="E24" s="150">
        <f>SUM(E25:E29)</f>
        <v>2646180</v>
      </c>
      <c r="F24" s="98">
        <f>SUM(F25:F29)</f>
        <v>3030450</v>
      </c>
      <c r="G24" s="98">
        <f>SUM(G25:G29)</f>
        <v>3024450</v>
      </c>
      <c r="H24" s="98">
        <f>SUM(H25:H29)</f>
        <v>3024450</v>
      </c>
    </row>
    <row r="25" spans="1:15" ht="15.75" customHeight="1" x14ac:dyDescent="0.25">
      <c r="A25" s="10"/>
      <c r="B25" s="10">
        <v>31</v>
      </c>
      <c r="C25" s="15" t="s">
        <v>12</v>
      </c>
      <c r="D25" s="80">
        <v>1972484.6</v>
      </c>
      <c r="E25" s="135">
        <v>2122900</v>
      </c>
      <c r="F25" s="73">
        <v>2458780</v>
      </c>
      <c r="G25" s="80">
        <v>2455580</v>
      </c>
      <c r="H25" s="135">
        <v>2455580</v>
      </c>
    </row>
    <row r="26" spans="1:15" x14ac:dyDescent="0.25">
      <c r="A26" s="11"/>
      <c r="B26" s="10">
        <v>32</v>
      </c>
      <c r="C26" s="15" t="s">
        <v>22</v>
      </c>
      <c r="D26" s="80">
        <v>349163.72</v>
      </c>
      <c r="E26" s="135">
        <v>492330</v>
      </c>
      <c r="F26" s="78">
        <v>538350</v>
      </c>
      <c r="G26" s="80">
        <v>535550</v>
      </c>
      <c r="H26" s="135">
        <v>535550</v>
      </c>
    </row>
    <row r="27" spans="1:15" x14ac:dyDescent="0.25">
      <c r="A27" s="11"/>
      <c r="B27" s="10">
        <v>34</v>
      </c>
      <c r="C27" s="15" t="s">
        <v>66</v>
      </c>
      <c r="D27" s="80">
        <v>0</v>
      </c>
      <c r="E27" s="135">
        <v>150</v>
      </c>
      <c r="F27" s="73">
        <v>120</v>
      </c>
      <c r="G27" s="80">
        <v>120</v>
      </c>
      <c r="H27" s="135">
        <v>120</v>
      </c>
    </row>
    <row r="28" spans="1:15" ht="21" customHeight="1" x14ac:dyDescent="0.25">
      <c r="A28" s="11"/>
      <c r="B28" s="10">
        <v>37</v>
      </c>
      <c r="C28" s="15" t="s">
        <v>67</v>
      </c>
      <c r="D28" s="80">
        <v>27973.16</v>
      </c>
      <c r="E28" s="135">
        <v>30000</v>
      </c>
      <c r="F28" s="73">
        <v>32000</v>
      </c>
      <c r="G28" s="80">
        <v>32000</v>
      </c>
      <c r="H28" s="135">
        <v>32000</v>
      </c>
    </row>
    <row r="29" spans="1:15" x14ac:dyDescent="0.25">
      <c r="A29" s="11"/>
      <c r="B29" s="10">
        <v>38</v>
      </c>
      <c r="C29" s="15" t="s">
        <v>68</v>
      </c>
      <c r="D29" s="80">
        <v>800</v>
      </c>
      <c r="E29" s="135">
        <v>800</v>
      </c>
      <c r="F29" s="73">
        <v>1200</v>
      </c>
      <c r="G29" s="80">
        <v>1200</v>
      </c>
      <c r="H29" s="135">
        <v>1200</v>
      </c>
    </row>
    <row r="30" spans="1:15" x14ac:dyDescent="0.25">
      <c r="A30" s="99">
        <v>4</v>
      </c>
      <c r="B30" s="100"/>
      <c r="C30" s="101" t="s">
        <v>13</v>
      </c>
      <c r="D30" s="269">
        <f>D31+D32</f>
        <v>23751.360000000001</v>
      </c>
      <c r="E30" s="150">
        <f>E31+E32</f>
        <v>12840</v>
      </c>
      <c r="F30" s="98">
        <f>F31+F32</f>
        <v>45270</v>
      </c>
      <c r="G30" s="98">
        <f>G31+G32</f>
        <v>40270</v>
      </c>
      <c r="H30" s="98">
        <f>H31+H32</f>
        <v>40270</v>
      </c>
    </row>
    <row r="31" spans="1:15" x14ac:dyDescent="0.25">
      <c r="A31" s="15"/>
      <c r="B31" s="10">
        <v>41</v>
      </c>
      <c r="C31" s="34" t="s">
        <v>14</v>
      </c>
      <c r="D31" s="80">
        <v>0</v>
      </c>
      <c r="E31" s="135">
        <v>200</v>
      </c>
      <c r="F31" s="73">
        <v>100</v>
      </c>
      <c r="G31" s="80">
        <v>100</v>
      </c>
      <c r="H31" s="281">
        <v>100</v>
      </c>
    </row>
    <row r="32" spans="1:15" x14ac:dyDescent="0.25">
      <c r="A32" s="11"/>
      <c r="B32" s="35">
        <v>42</v>
      </c>
      <c r="C32" s="11" t="s">
        <v>27</v>
      </c>
      <c r="D32" s="80">
        <v>23751.360000000001</v>
      </c>
      <c r="E32" s="135">
        <v>12640</v>
      </c>
      <c r="F32" s="73">
        <v>45170</v>
      </c>
      <c r="G32" s="80">
        <v>40170</v>
      </c>
      <c r="H32" s="135">
        <v>40170</v>
      </c>
    </row>
  </sheetData>
  <mergeCells count="5">
    <mergeCell ref="A7:H7"/>
    <mergeCell ref="A20:H20"/>
    <mergeCell ref="A1:H1"/>
    <mergeCell ref="A3:H3"/>
    <mergeCell ref="A5:H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opLeftCell="A4" zoomScaleNormal="100" workbookViewId="0">
      <selection activeCell="D31" sqref="D31"/>
    </sheetView>
  </sheetViews>
  <sheetFormatPr defaultRowHeight="15" x14ac:dyDescent="0.25"/>
  <cols>
    <col min="1" max="1" width="33.28515625" customWidth="1"/>
    <col min="2" max="6" width="25.28515625" customWidth="1"/>
  </cols>
  <sheetData>
    <row r="1" spans="1:8" ht="42" customHeight="1" x14ac:dyDescent="0.25">
      <c r="A1" s="292" t="s">
        <v>244</v>
      </c>
      <c r="B1" s="292"/>
      <c r="C1" s="292"/>
      <c r="D1" s="292"/>
      <c r="E1" s="292"/>
      <c r="F1" s="292"/>
      <c r="G1" s="292"/>
      <c r="H1" s="292"/>
    </row>
    <row r="2" spans="1:8" ht="18" customHeight="1" x14ac:dyDescent="0.25">
      <c r="A2" s="19"/>
      <c r="B2" s="19"/>
      <c r="C2" s="19"/>
      <c r="D2" s="19"/>
      <c r="E2" s="19"/>
      <c r="F2" s="19"/>
    </row>
    <row r="3" spans="1:8" ht="15.75" customHeight="1" x14ac:dyDescent="0.25">
      <c r="A3" s="292" t="s">
        <v>19</v>
      </c>
      <c r="B3" s="292"/>
      <c r="C3" s="292"/>
      <c r="D3" s="292"/>
      <c r="E3" s="292"/>
      <c r="F3" s="292"/>
    </row>
    <row r="4" spans="1:8" ht="18" x14ac:dyDescent="0.25">
      <c r="A4" s="19"/>
      <c r="B4" s="19"/>
      <c r="C4" s="19"/>
      <c r="D4" s="19"/>
      <c r="E4" s="4"/>
      <c r="F4" s="4"/>
    </row>
    <row r="5" spans="1:8" ht="18" customHeight="1" x14ac:dyDescent="0.25">
      <c r="A5" s="292" t="s">
        <v>4</v>
      </c>
      <c r="B5" s="292"/>
      <c r="C5" s="292"/>
      <c r="D5" s="292"/>
      <c r="E5" s="292"/>
      <c r="F5" s="292"/>
    </row>
    <row r="6" spans="1:8" ht="18" x14ac:dyDescent="0.25">
      <c r="A6" s="19"/>
      <c r="B6" s="19"/>
      <c r="C6" s="19"/>
      <c r="D6" s="19"/>
      <c r="E6" s="4"/>
      <c r="F6" s="4"/>
    </row>
    <row r="7" spans="1:8" ht="15.75" customHeight="1" x14ac:dyDescent="0.25">
      <c r="A7" s="292" t="s">
        <v>33</v>
      </c>
      <c r="B7" s="292"/>
      <c r="C7" s="292"/>
      <c r="D7" s="292"/>
      <c r="E7" s="292"/>
      <c r="F7" s="292"/>
    </row>
    <row r="8" spans="1:8" ht="18" x14ac:dyDescent="0.25">
      <c r="A8" s="19"/>
      <c r="B8" s="19"/>
      <c r="C8" s="19"/>
      <c r="D8" s="19"/>
      <c r="E8" s="4"/>
      <c r="F8" s="4"/>
    </row>
    <row r="9" spans="1:8" ht="25.5" x14ac:dyDescent="0.25">
      <c r="A9" s="18" t="s">
        <v>35</v>
      </c>
      <c r="B9" s="219" t="s">
        <v>238</v>
      </c>
      <c r="C9" s="220" t="s">
        <v>239</v>
      </c>
      <c r="D9" s="220" t="s">
        <v>242</v>
      </c>
      <c r="E9" s="221" t="s">
        <v>233</v>
      </c>
      <c r="F9" s="221" t="s">
        <v>240</v>
      </c>
    </row>
    <row r="10" spans="1:8" x14ac:dyDescent="0.25">
      <c r="A10" s="103" t="s">
        <v>0</v>
      </c>
      <c r="B10" s="268">
        <f>B11+B13+B15+B17+B19+B21</f>
        <v>2366811.75</v>
      </c>
      <c r="C10" s="268">
        <f>C11+C13+C15+C17+C19+C21</f>
        <v>2658020</v>
      </c>
      <c r="D10" s="97">
        <f>D11+D13+D15+D17+D19+D21</f>
        <v>3066720</v>
      </c>
      <c r="E10" s="97">
        <f>E11+E13+E15+E17+E19+E21</f>
        <v>3064720</v>
      </c>
      <c r="F10" s="97">
        <f>F11+F13+F15+F17+F19+F21</f>
        <v>3064720</v>
      </c>
    </row>
    <row r="11" spans="1:8" ht="15.75" customHeight="1" x14ac:dyDescent="0.25">
      <c r="A11" s="94" t="s">
        <v>36</v>
      </c>
      <c r="B11" s="269">
        <f>B12</f>
        <v>186254.67</v>
      </c>
      <c r="C11" s="269">
        <f>C12</f>
        <v>267800</v>
      </c>
      <c r="D11" s="98">
        <f>D12</f>
        <v>353380</v>
      </c>
      <c r="E11" s="98">
        <f>E12</f>
        <v>351380</v>
      </c>
      <c r="F11" s="98">
        <f>F12</f>
        <v>351380</v>
      </c>
    </row>
    <row r="12" spans="1:8" x14ac:dyDescent="0.25">
      <c r="A12" s="12" t="s">
        <v>38</v>
      </c>
      <c r="B12" s="80">
        <v>186254.67</v>
      </c>
      <c r="C12" s="135">
        <v>267800</v>
      </c>
      <c r="D12" s="73">
        <v>353380</v>
      </c>
      <c r="E12" s="135">
        <v>351380</v>
      </c>
      <c r="F12" s="135">
        <v>351380</v>
      </c>
    </row>
    <row r="13" spans="1:8" x14ac:dyDescent="0.25">
      <c r="A13" s="94" t="s">
        <v>69</v>
      </c>
      <c r="B13" s="269">
        <f>B14</f>
        <v>3046.22</v>
      </c>
      <c r="C13" s="269">
        <f>C14</f>
        <v>12000</v>
      </c>
      <c r="D13" s="98">
        <f>D14</f>
        <v>12000</v>
      </c>
      <c r="E13" s="98">
        <f>E14</f>
        <v>12000</v>
      </c>
      <c r="F13" s="98">
        <f>F14</f>
        <v>12000</v>
      </c>
    </row>
    <row r="14" spans="1:8" x14ac:dyDescent="0.25">
      <c r="A14" s="12" t="s">
        <v>70</v>
      </c>
      <c r="B14" s="80">
        <v>3046.22</v>
      </c>
      <c r="C14" s="135">
        <v>12000</v>
      </c>
      <c r="D14" s="73">
        <v>12000</v>
      </c>
      <c r="E14" s="135">
        <v>12000</v>
      </c>
      <c r="F14" s="135">
        <v>12000</v>
      </c>
    </row>
    <row r="15" spans="1:8" x14ac:dyDescent="0.25">
      <c r="A15" s="104" t="s">
        <v>71</v>
      </c>
      <c r="B15" s="269">
        <f>B16</f>
        <v>92655.34</v>
      </c>
      <c r="C15" s="269">
        <f>C16</f>
        <v>143300</v>
      </c>
      <c r="D15" s="98">
        <f>D16</f>
        <v>175350</v>
      </c>
      <c r="E15" s="98">
        <f>E16</f>
        <v>175350</v>
      </c>
      <c r="F15" s="98">
        <f>F16</f>
        <v>175350</v>
      </c>
    </row>
    <row r="16" spans="1:8" x14ac:dyDescent="0.25">
      <c r="A16" s="12" t="s">
        <v>72</v>
      </c>
      <c r="B16" s="80">
        <v>92655.34</v>
      </c>
      <c r="C16" s="135">
        <v>143300</v>
      </c>
      <c r="D16" s="73">
        <v>175350</v>
      </c>
      <c r="E16" s="135">
        <v>175350</v>
      </c>
      <c r="F16" s="135">
        <v>175350</v>
      </c>
    </row>
    <row r="17" spans="1:6" x14ac:dyDescent="0.25">
      <c r="A17" s="104" t="s">
        <v>73</v>
      </c>
      <c r="B17" s="269">
        <f>B18</f>
        <v>2082029.23</v>
      </c>
      <c r="C17" s="269">
        <f>C18</f>
        <v>2223250</v>
      </c>
      <c r="D17" s="98">
        <f>SUM(D18:D18)</f>
        <v>2518090</v>
      </c>
      <c r="E17" s="98">
        <f>SUM(E18:E18)</f>
        <v>2518090</v>
      </c>
      <c r="F17" s="98">
        <f>SUM(F18:F18)</f>
        <v>2518090</v>
      </c>
    </row>
    <row r="18" spans="1:6" x14ac:dyDescent="0.25">
      <c r="A18" s="12" t="s">
        <v>128</v>
      </c>
      <c r="B18" s="80">
        <v>2082029.23</v>
      </c>
      <c r="C18" s="135">
        <v>2223250</v>
      </c>
      <c r="D18" s="73">
        <v>2518090</v>
      </c>
      <c r="E18" s="135">
        <v>2518090</v>
      </c>
      <c r="F18" s="135">
        <v>2518090</v>
      </c>
    </row>
    <row r="19" spans="1:6" x14ac:dyDescent="0.25">
      <c r="A19" s="104" t="s">
        <v>74</v>
      </c>
      <c r="B19" s="269">
        <f>B20</f>
        <v>489</v>
      </c>
      <c r="C19" s="269">
        <f>C20</f>
        <v>1670</v>
      </c>
      <c r="D19" s="98">
        <f>D20</f>
        <v>1800</v>
      </c>
      <c r="E19" s="98">
        <f>E20</f>
        <v>1800</v>
      </c>
      <c r="F19" s="98">
        <f>F20</f>
        <v>1800</v>
      </c>
    </row>
    <row r="20" spans="1:6" x14ac:dyDescent="0.25">
      <c r="A20" s="11" t="s">
        <v>75</v>
      </c>
      <c r="B20" s="80">
        <v>489</v>
      </c>
      <c r="C20" s="135">
        <v>1670</v>
      </c>
      <c r="D20" s="73">
        <v>1800</v>
      </c>
      <c r="E20" s="135">
        <v>1800</v>
      </c>
      <c r="F20" s="135">
        <v>1800</v>
      </c>
    </row>
    <row r="21" spans="1:6" x14ac:dyDescent="0.25">
      <c r="A21" s="105" t="s">
        <v>77</v>
      </c>
      <c r="B21" s="269">
        <f>B22</f>
        <v>2337.29</v>
      </c>
      <c r="C21" s="269">
        <f>C22</f>
        <v>10000</v>
      </c>
      <c r="D21" s="98">
        <f>D22</f>
        <v>6100</v>
      </c>
      <c r="E21" s="98">
        <f>E22</f>
        <v>6100</v>
      </c>
      <c r="F21" s="98">
        <f>F22</f>
        <v>6100</v>
      </c>
    </row>
    <row r="22" spans="1:6" x14ac:dyDescent="0.25">
      <c r="A22" s="34" t="s">
        <v>76</v>
      </c>
      <c r="B22" s="80">
        <v>2337.29</v>
      </c>
      <c r="C22" s="135">
        <v>10000</v>
      </c>
      <c r="D22" s="73">
        <v>6100</v>
      </c>
      <c r="E22" s="135">
        <v>6100</v>
      </c>
      <c r="F22" s="135">
        <v>6100</v>
      </c>
    </row>
    <row r="25" spans="1:6" ht="15.75" x14ac:dyDescent="0.25">
      <c r="A25" s="292" t="s">
        <v>34</v>
      </c>
      <c r="B25" s="292"/>
      <c r="C25" s="292"/>
      <c r="D25" s="292"/>
      <c r="E25" s="292"/>
      <c r="F25" s="292"/>
    </row>
    <row r="26" spans="1:6" ht="18" x14ac:dyDescent="0.25">
      <c r="A26" s="19"/>
      <c r="B26" s="19"/>
      <c r="C26" s="19"/>
      <c r="D26" s="19"/>
      <c r="E26" s="4"/>
      <c r="F26" s="4"/>
    </row>
    <row r="27" spans="1:6" ht="30" customHeight="1" x14ac:dyDescent="0.25">
      <c r="A27" s="18" t="s">
        <v>35</v>
      </c>
      <c r="B27" s="219" t="s">
        <v>238</v>
      </c>
      <c r="C27" s="220" t="s">
        <v>239</v>
      </c>
      <c r="D27" s="220" t="s">
        <v>242</v>
      </c>
      <c r="E27" s="221" t="s">
        <v>233</v>
      </c>
      <c r="F27" s="221" t="s">
        <v>240</v>
      </c>
    </row>
    <row r="28" spans="1:6" x14ac:dyDescent="0.25">
      <c r="A28" s="103" t="s">
        <v>1</v>
      </c>
      <c r="B28" s="268">
        <f>B29+B31+B33+B35+B37+B39</f>
        <v>2374172.84</v>
      </c>
      <c r="C28" s="268">
        <f>C29+C31+C33+C35+C37+C39</f>
        <v>2659020</v>
      </c>
      <c r="D28" s="97">
        <f>D29+D31+D33+D35+D37+D39</f>
        <v>3075720</v>
      </c>
      <c r="E28" s="97">
        <f>E29+E31+E33+E35+E37+E39</f>
        <v>3064720</v>
      </c>
      <c r="F28" s="97">
        <f>F29+F31+F33+F35+F37+F39</f>
        <v>3064720</v>
      </c>
    </row>
    <row r="29" spans="1:6" x14ac:dyDescent="0.25">
      <c r="A29" s="94" t="s">
        <v>36</v>
      </c>
      <c r="B29" s="269">
        <f>B30</f>
        <v>186254.67</v>
      </c>
      <c r="C29" s="269">
        <f>C30</f>
        <v>267800</v>
      </c>
      <c r="D29" s="98">
        <f>D30</f>
        <v>353380</v>
      </c>
      <c r="E29" s="98">
        <f>E30</f>
        <v>351380</v>
      </c>
      <c r="F29" s="98">
        <f>F30</f>
        <v>351380</v>
      </c>
    </row>
    <row r="30" spans="1:6" x14ac:dyDescent="0.25">
      <c r="A30" s="12" t="s">
        <v>38</v>
      </c>
      <c r="B30" s="80">
        <v>186254.67</v>
      </c>
      <c r="C30" s="135">
        <v>267800</v>
      </c>
      <c r="D30" s="73">
        <v>353380</v>
      </c>
      <c r="E30" s="135">
        <v>351380</v>
      </c>
      <c r="F30" s="135">
        <v>351380</v>
      </c>
    </row>
    <row r="31" spans="1:6" ht="15.75" customHeight="1" x14ac:dyDescent="0.25">
      <c r="A31" s="94" t="s">
        <v>69</v>
      </c>
      <c r="B31" s="269">
        <f>B32</f>
        <v>3046.22</v>
      </c>
      <c r="C31" s="269">
        <f>C32</f>
        <v>12000</v>
      </c>
      <c r="D31" s="98">
        <f>D32</f>
        <v>12000</v>
      </c>
      <c r="E31" s="98">
        <f>E32</f>
        <v>12000</v>
      </c>
      <c r="F31" s="98">
        <f>F32</f>
        <v>12000</v>
      </c>
    </row>
    <row r="32" spans="1:6" ht="15.75" customHeight="1" x14ac:dyDescent="0.25">
      <c r="A32" s="15" t="s">
        <v>235</v>
      </c>
      <c r="B32" s="80">
        <v>3046.22</v>
      </c>
      <c r="C32" s="135">
        <v>12000</v>
      </c>
      <c r="D32" s="73">
        <v>12000</v>
      </c>
      <c r="E32" s="135">
        <v>12000</v>
      </c>
      <c r="F32" s="135">
        <v>12000</v>
      </c>
    </row>
    <row r="33" spans="1:7" ht="15.75" customHeight="1" x14ac:dyDescent="0.25">
      <c r="A33" s="104" t="s">
        <v>71</v>
      </c>
      <c r="B33" s="269">
        <f>B34</f>
        <v>98997.03</v>
      </c>
      <c r="C33" s="269">
        <f>C34</f>
        <v>144300</v>
      </c>
      <c r="D33" s="98">
        <f>D34</f>
        <v>184350</v>
      </c>
      <c r="E33" s="98">
        <f>E34</f>
        <v>175350</v>
      </c>
      <c r="F33" s="98">
        <f>F34</f>
        <v>175350</v>
      </c>
    </row>
    <row r="34" spans="1:7" ht="15.75" customHeight="1" x14ac:dyDescent="0.25">
      <c r="A34" s="12" t="s">
        <v>72</v>
      </c>
      <c r="B34" s="80">
        <v>98997.03</v>
      </c>
      <c r="C34" s="135">
        <v>144300</v>
      </c>
      <c r="D34" s="73">
        <v>184350</v>
      </c>
      <c r="E34" s="135">
        <v>175350</v>
      </c>
      <c r="F34" s="135">
        <v>175350</v>
      </c>
    </row>
    <row r="35" spans="1:7" ht="15.75" customHeight="1" x14ac:dyDescent="0.25">
      <c r="A35" s="104" t="s">
        <v>73</v>
      </c>
      <c r="B35" s="269">
        <f>B36</f>
        <v>2082943.5</v>
      </c>
      <c r="C35" s="269">
        <f>C36</f>
        <v>2223250</v>
      </c>
      <c r="D35" s="98">
        <f>SUM(D36:D36)</f>
        <v>2518090</v>
      </c>
      <c r="E35" s="98">
        <f>SUM(E36:E36)</f>
        <v>2518090</v>
      </c>
      <c r="F35" s="98">
        <f>SUM(F36:F36)</f>
        <v>2518090</v>
      </c>
    </row>
    <row r="36" spans="1:7" ht="15.75" customHeight="1" x14ac:dyDescent="0.25">
      <c r="A36" s="12" t="s">
        <v>141</v>
      </c>
      <c r="B36" s="80">
        <v>2082943.5</v>
      </c>
      <c r="C36" s="135">
        <v>2223250</v>
      </c>
      <c r="D36" s="73">
        <v>2518090</v>
      </c>
      <c r="E36" s="135">
        <v>2518090</v>
      </c>
      <c r="F36" s="135">
        <v>2518090</v>
      </c>
    </row>
    <row r="37" spans="1:7" ht="15.75" customHeight="1" x14ac:dyDescent="0.25">
      <c r="A37" s="104" t="s">
        <v>74</v>
      </c>
      <c r="B37" s="269">
        <f>B38</f>
        <v>594.13</v>
      </c>
      <c r="C37" s="269">
        <f>C38</f>
        <v>1670</v>
      </c>
      <c r="D37" s="98">
        <f>D38</f>
        <v>1800</v>
      </c>
      <c r="E37" s="98">
        <f>E38</f>
        <v>1800</v>
      </c>
      <c r="F37" s="98">
        <f>F38</f>
        <v>1800</v>
      </c>
    </row>
    <row r="38" spans="1:7" ht="15.75" customHeight="1" x14ac:dyDescent="0.25">
      <c r="A38" s="11" t="s">
        <v>75</v>
      </c>
      <c r="B38" s="80">
        <v>594.13</v>
      </c>
      <c r="C38" s="135">
        <v>1670</v>
      </c>
      <c r="D38" s="73">
        <v>1800</v>
      </c>
      <c r="E38" s="135">
        <v>1800</v>
      </c>
      <c r="F38" s="135">
        <v>1800</v>
      </c>
    </row>
    <row r="39" spans="1:7" x14ac:dyDescent="0.25">
      <c r="A39" s="105" t="s">
        <v>77</v>
      </c>
      <c r="B39" s="269">
        <f>B40</f>
        <v>2337.29</v>
      </c>
      <c r="C39" s="269">
        <f>C40</f>
        <v>10000</v>
      </c>
      <c r="D39" s="98">
        <f>D40</f>
        <v>6100</v>
      </c>
      <c r="E39" s="98">
        <f>E40</f>
        <v>6100</v>
      </c>
      <c r="F39" s="98">
        <f>F40</f>
        <v>6100</v>
      </c>
    </row>
    <row r="40" spans="1:7" x14ac:dyDescent="0.25">
      <c r="A40" s="34" t="s">
        <v>76</v>
      </c>
      <c r="B40" s="80">
        <v>2337.29</v>
      </c>
      <c r="C40" s="135">
        <v>10000</v>
      </c>
      <c r="D40" s="73">
        <v>6100</v>
      </c>
      <c r="E40" s="135">
        <v>6100</v>
      </c>
      <c r="F40" s="135">
        <v>6100</v>
      </c>
    </row>
    <row r="48" spans="1:7" x14ac:dyDescent="0.25">
      <c r="G48" s="284"/>
    </row>
  </sheetData>
  <mergeCells count="5">
    <mergeCell ref="A25:F25"/>
    <mergeCell ref="A3:F3"/>
    <mergeCell ref="A5:F5"/>
    <mergeCell ref="A7:F7"/>
    <mergeCell ref="A1:H1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Normal="100" workbookViewId="0">
      <selection activeCell="E13" sqref="E13"/>
    </sheetView>
  </sheetViews>
  <sheetFormatPr defaultRowHeight="15" x14ac:dyDescent="0.25"/>
  <cols>
    <col min="1" max="1" width="67" customWidth="1"/>
    <col min="2" max="2" width="25.85546875" customWidth="1"/>
    <col min="3" max="4" width="25.28515625" customWidth="1"/>
    <col min="5" max="5" width="11.7109375" customWidth="1"/>
    <col min="6" max="6" width="12.85546875" customWidth="1"/>
  </cols>
  <sheetData>
    <row r="1" spans="1:6" ht="42" customHeight="1" x14ac:dyDescent="0.25">
      <c r="A1" s="292" t="s">
        <v>245</v>
      </c>
      <c r="B1" s="292"/>
      <c r="C1" s="292"/>
      <c r="D1" s="292"/>
      <c r="E1" s="292"/>
      <c r="F1" s="292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x14ac:dyDescent="0.25">
      <c r="A3" s="292" t="s">
        <v>19</v>
      </c>
      <c r="B3" s="292"/>
      <c r="C3" s="292"/>
      <c r="D3" s="292"/>
      <c r="E3" s="298"/>
      <c r="F3" s="298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292" t="s">
        <v>4</v>
      </c>
      <c r="B5" s="293"/>
      <c r="C5" s="293"/>
      <c r="D5" s="293"/>
      <c r="E5" s="293"/>
      <c r="F5" s="293"/>
    </row>
    <row r="6" spans="1:6" ht="18" x14ac:dyDescent="0.25">
      <c r="A6" s="3"/>
      <c r="B6" s="3"/>
      <c r="C6" s="3"/>
      <c r="D6" s="3"/>
      <c r="E6" s="4"/>
      <c r="F6" s="4"/>
    </row>
    <row r="7" spans="1:6" ht="15.75" x14ac:dyDescent="0.25">
      <c r="A7" s="292" t="s">
        <v>15</v>
      </c>
      <c r="B7" s="307"/>
      <c r="C7" s="307"/>
      <c r="D7" s="307"/>
      <c r="E7" s="307"/>
      <c r="F7" s="307"/>
    </row>
    <row r="8" spans="1:6" ht="18" x14ac:dyDescent="0.25">
      <c r="A8" s="3"/>
      <c r="B8" s="3"/>
      <c r="C8" s="3"/>
      <c r="D8" s="3"/>
      <c r="E8" s="4"/>
      <c r="F8" s="4"/>
    </row>
    <row r="9" spans="1:6" ht="38.25" x14ac:dyDescent="0.25">
      <c r="A9" s="18" t="s">
        <v>35</v>
      </c>
      <c r="B9" s="219" t="s">
        <v>238</v>
      </c>
      <c r="C9" s="220" t="s">
        <v>239</v>
      </c>
      <c r="D9" s="220" t="s">
        <v>242</v>
      </c>
      <c r="E9" s="221" t="s">
        <v>233</v>
      </c>
      <c r="F9" s="221" t="s">
        <v>240</v>
      </c>
    </row>
    <row r="10" spans="1:6" x14ac:dyDescent="0.25">
      <c r="A10" s="103" t="s">
        <v>78</v>
      </c>
      <c r="B10" s="268">
        <f>B11</f>
        <v>2374172.84</v>
      </c>
      <c r="C10" s="268">
        <f>C11</f>
        <v>2659020</v>
      </c>
      <c r="D10" s="102">
        <f>D11</f>
        <v>3075720</v>
      </c>
      <c r="E10" s="102">
        <f>E11</f>
        <v>3064720</v>
      </c>
      <c r="F10" s="102">
        <f>F11</f>
        <v>3064720</v>
      </c>
    </row>
    <row r="11" spans="1:6" x14ac:dyDescent="0.25">
      <c r="A11" s="94" t="s">
        <v>79</v>
      </c>
      <c r="B11" s="269">
        <f>B12+B14</f>
        <v>2374172.84</v>
      </c>
      <c r="C11" s="269">
        <f>C12+C14</f>
        <v>2659020</v>
      </c>
      <c r="D11" s="98">
        <f>D12+D14</f>
        <v>3075720</v>
      </c>
      <c r="E11" s="98">
        <f>E12+E14</f>
        <v>3064720</v>
      </c>
      <c r="F11" s="98">
        <f>F12+F14</f>
        <v>3064720</v>
      </c>
    </row>
    <row r="12" spans="1:6" x14ac:dyDescent="0.25">
      <c r="A12" s="106" t="s">
        <v>80</v>
      </c>
      <c r="B12" s="271">
        <f>B13</f>
        <v>2269154.38</v>
      </c>
      <c r="C12" s="271">
        <f>C13</f>
        <v>2465110</v>
      </c>
      <c r="D12" s="107">
        <f>D13</f>
        <v>2870510</v>
      </c>
      <c r="E12" s="107">
        <f>E13</f>
        <v>2861510</v>
      </c>
      <c r="F12" s="107">
        <f>F13</f>
        <v>2861510</v>
      </c>
    </row>
    <row r="13" spans="1:6" x14ac:dyDescent="0.25">
      <c r="A13" s="15" t="s">
        <v>82</v>
      </c>
      <c r="B13" s="80">
        <v>2269154.38</v>
      </c>
      <c r="C13" s="135">
        <v>2465110</v>
      </c>
      <c r="D13" s="73">
        <v>2870510</v>
      </c>
      <c r="E13" s="135">
        <v>2861510</v>
      </c>
      <c r="F13" s="135">
        <v>2861510</v>
      </c>
    </row>
    <row r="14" spans="1:6" x14ac:dyDescent="0.25">
      <c r="A14" s="108" t="s">
        <v>81</v>
      </c>
      <c r="B14" s="79">
        <f>B15</f>
        <v>105018.46</v>
      </c>
      <c r="C14" s="79">
        <f>C15</f>
        <v>193910</v>
      </c>
      <c r="D14" s="109">
        <f>D15</f>
        <v>205210</v>
      </c>
      <c r="E14" s="109">
        <f>E15</f>
        <v>203210</v>
      </c>
      <c r="F14" s="109">
        <f>F15</f>
        <v>203210</v>
      </c>
    </row>
    <row r="15" spans="1:6" x14ac:dyDescent="0.25">
      <c r="A15" s="15" t="s">
        <v>83</v>
      </c>
      <c r="B15" s="135">
        <v>105018.46</v>
      </c>
      <c r="C15" s="135">
        <v>193910</v>
      </c>
      <c r="D15" s="80">
        <v>205210</v>
      </c>
      <c r="E15" s="135">
        <v>203210</v>
      </c>
      <c r="F15" s="135">
        <v>203210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view="pageLayout" zoomScaleNormal="100" workbookViewId="0">
      <selection activeCell="A3" sqref="A3:H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9" ht="42" customHeight="1" x14ac:dyDescent="0.25">
      <c r="A1" s="292" t="s">
        <v>246</v>
      </c>
      <c r="B1" s="292"/>
      <c r="C1" s="292"/>
      <c r="D1" s="292"/>
      <c r="E1" s="292"/>
      <c r="F1" s="292"/>
      <c r="G1" s="292"/>
      <c r="H1" s="292"/>
      <c r="I1" s="292"/>
    </row>
    <row r="2" spans="1:9" ht="18" customHeight="1" x14ac:dyDescent="0.2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25">
      <c r="A3" s="292" t="s">
        <v>19</v>
      </c>
      <c r="B3" s="292"/>
      <c r="C3" s="292"/>
      <c r="D3" s="292"/>
      <c r="E3" s="292"/>
      <c r="F3" s="292"/>
      <c r="G3" s="292"/>
      <c r="H3" s="292"/>
    </row>
    <row r="4" spans="1:9" ht="15" customHeight="1" x14ac:dyDescent="0.25">
      <c r="A4" s="19"/>
      <c r="B4" s="19"/>
      <c r="C4" s="19"/>
      <c r="D4" s="19"/>
      <c r="E4" s="19"/>
      <c r="F4" s="19"/>
      <c r="G4" s="4"/>
      <c r="H4" s="4"/>
    </row>
    <row r="5" spans="1:9" ht="18" customHeight="1" x14ac:dyDescent="0.25">
      <c r="A5" s="292" t="s">
        <v>41</v>
      </c>
      <c r="B5" s="292"/>
      <c r="C5" s="292"/>
      <c r="D5" s="292"/>
      <c r="E5" s="292"/>
      <c r="F5" s="292"/>
      <c r="G5" s="292"/>
      <c r="H5" s="292"/>
    </row>
    <row r="6" spans="1:9" ht="15" customHeight="1" x14ac:dyDescent="0.25">
      <c r="A6" s="19"/>
      <c r="B6" s="19"/>
      <c r="C6" s="19"/>
      <c r="D6" s="19"/>
      <c r="E6" s="19"/>
      <c r="F6" s="19"/>
      <c r="G6" s="4"/>
      <c r="H6" s="4"/>
    </row>
    <row r="7" spans="1:9" ht="25.5" x14ac:dyDescent="0.25">
      <c r="A7" s="18" t="s">
        <v>5</v>
      </c>
      <c r="B7" s="17" t="s">
        <v>6</v>
      </c>
      <c r="C7" s="17" t="s">
        <v>29</v>
      </c>
      <c r="D7" s="219" t="s">
        <v>228</v>
      </c>
      <c r="E7" s="220" t="s">
        <v>229</v>
      </c>
      <c r="F7" s="220" t="s">
        <v>230</v>
      </c>
      <c r="G7" s="221" t="s">
        <v>232</v>
      </c>
      <c r="H7" s="221" t="s">
        <v>233</v>
      </c>
    </row>
    <row r="8" spans="1:9" x14ac:dyDescent="0.25">
      <c r="A8" s="36"/>
      <c r="B8" s="37"/>
      <c r="C8" s="39" t="s">
        <v>43</v>
      </c>
      <c r="D8" s="37"/>
      <c r="E8" s="36"/>
      <c r="F8" s="36"/>
      <c r="G8" s="36"/>
      <c r="H8" s="36"/>
    </row>
    <row r="9" spans="1:9" ht="25.5" x14ac:dyDescent="0.25">
      <c r="A9" s="10">
        <v>8</v>
      </c>
      <c r="B9" s="10"/>
      <c r="C9" s="10" t="s">
        <v>16</v>
      </c>
      <c r="D9" s="7"/>
      <c r="E9" s="8"/>
      <c r="F9" s="8"/>
      <c r="G9" s="8"/>
      <c r="H9" s="8"/>
    </row>
    <row r="10" spans="1:9" x14ac:dyDescent="0.25">
      <c r="A10" s="10"/>
      <c r="B10" s="15">
        <v>84</v>
      </c>
      <c r="C10" s="15" t="s">
        <v>23</v>
      </c>
      <c r="D10" s="7"/>
      <c r="E10" s="8"/>
      <c r="F10" s="8"/>
      <c r="G10" s="8"/>
      <c r="H10" s="8"/>
    </row>
    <row r="11" spans="1:9" x14ac:dyDescent="0.25">
      <c r="A11" s="10"/>
      <c r="B11" s="15"/>
      <c r="C11" s="40"/>
      <c r="D11" s="7"/>
      <c r="E11" s="8"/>
      <c r="F11" s="8"/>
      <c r="G11" s="8"/>
      <c r="H11" s="8"/>
    </row>
    <row r="12" spans="1:9" x14ac:dyDescent="0.25">
      <c r="A12" s="10"/>
      <c r="B12" s="15"/>
      <c r="C12" s="39" t="s">
        <v>44</v>
      </c>
      <c r="D12" s="7"/>
      <c r="E12" s="8"/>
      <c r="F12" s="8"/>
      <c r="G12" s="8"/>
      <c r="H12" s="8"/>
    </row>
    <row r="13" spans="1:9" ht="25.5" x14ac:dyDescent="0.25">
      <c r="A13" s="13">
        <v>5</v>
      </c>
      <c r="B13" s="14"/>
      <c r="C13" s="33" t="s">
        <v>17</v>
      </c>
      <c r="D13" s="7"/>
      <c r="E13" s="8"/>
      <c r="F13" s="8"/>
      <c r="G13" s="8"/>
      <c r="H13" s="8"/>
    </row>
    <row r="14" spans="1:9" ht="25.5" x14ac:dyDescent="0.25">
      <c r="A14" s="15"/>
      <c r="B14" s="15">
        <v>54</v>
      </c>
      <c r="C14" s="34" t="s">
        <v>24</v>
      </c>
      <c r="D14" s="7"/>
      <c r="E14" s="8"/>
      <c r="F14" s="8"/>
      <c r="G14" s="8"/>
      <c r="H14" s="9"/>
    </row>
  </sheetData>
  <mergeCells count="3">
    <mergeCell ref="A3:H3"/>
    <mergeCell ref="A5:H5"/>
    <mergeCell ref="A1:I1"/>
  </mergeCells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view="pageLayout" zoomScaleNormal="100" workbookViewId="0">
      <selection activeCell="A3" sqref="A3:F3"/>
    </sheetView>
  </sheetViews>
  <sheetFormatPr defaultRowHeight="15" x14ac:dyDescent="0.25"/>
  <cols>
    <col min="1" max="6" width="25.28515625" customWidth="1"/>
  </cols>
  <sheetData>
    <row r="1" spans="1:9" ht="42" customHeight="1" x14ac:dyDescent="0.25">
      <c r="A1" s="292" t="s">
        <v>246</v>
      </c>
      <c r="B1" s="292"/>
      <c r="C1" s="292"/>
      <c r="D1" s="292"/>
      <c r="E1" s="292"/>
      <c r="F1" s="292"/>
      <c r="G1" s="292"/>
      <c r="H1" s="292"/>
      <c r="I1" s="292"/>
    </row>
    <row r="2" spans="1:9" ht="18" customHeight="1" x14ac:dyDescent="0.25">
      <c r="A2" s="19"/>
      <c r="B2" s="19"/>
      <c r="C2" s="19"/>
      <c r="D2" s="19"/>
      <c r="E2" s="19"/>
      <c r="F2" s="19"/>
    </row>
    <row r="3" spans="1:9" ht="15.75" customHeight="1" x14ac:dyDescent="0.25">
      <c r="A3" s="292" t="s">
        <v>19</v>
      </c>
      <c r="B3" s="292"/>
      <c r="C3" s="292"/>
      <c r="D3" s="292"/>
      <c r="E3" s="292"/>
      <c r="F3" s="292"/>
    </row>
    <row r="4" spans="1:9" ht="18" x14ac:dyDescent="0.25">
      <c r="A4" s="19"/>
      <c r="B4" s="19"/>
      <c r="C4" s="19"/>
      <c r="D4" s="19"/>
      <c r="E4" s="4"/>
      <c r="F4" s="4"/>
    </row>
    <row r="5" spans="1:9" ht="18" customHeight="1" x14ac:dyDescent="0.25">
      <c r="A5" s="292" t="s">
        <v>42</v>
      </c>
      <c r="B5" s="292"/>
      <c r="C5" s="292"/>
      <c r="D5" s="292"/>
      <c r="E5" s="292"/>
      <c r="F5" s="292"/>
    </row>
    <row r="6" spans="1:9" ht="18" x14ac:dyDescent="0.25">
      <c r="A6" s="19"/>
      <c r="B6" s="19"/>
      <c r="C6" s="19"/>
      <c r="D6" s="19"/>
      <c r="E6" s="4"/>
      <c r="F6" s="4"/>
    </row>
    <row r="7" spans="1:9" ht="25.5" x14ac:dyDescent="0.25">
      <c r="A7" s="18" t="s">
        <v>35</v>
      </c>
      <c r="B7" s="219" t="s">
        <v>228</v>
      </c>
      <c r="C7" s="220" t="s">
        <v>229</v>
      </c>
      <c r="D7" s="220" t="s">
        <v>230</v>
      </c>
      <c r="E7" s="221" t="s">
        <v>232</v>
      </c>
      <c r="F7" s="221" t="s">
        <v>233</v>
      </c>
    </row>
    <row r="8" spans="1:9" x14ac:dyDescent="0.25">
      <c r="A8" s="38" t="s">
        <v>43</v>
      </c>
      <c r="B8" s="37"/>
      <c r="C8" s="36"/>
      <c r="D8" s="36"/>
      <c r="E8" s="36"/>
      <c r="F8" s="36"/>
    </row>
    <row r="9" spans="1:9" ht="25.5" x14ac:dyDescent="0.25">
      <c r="A9" s="10" t="s">
        <v>45</v>
      </c>
      <c r="B9" s="7"/>
      <c r="C9" s="8"/>
      <c r="D9" s="8"/>
      <c r="E9" s="8"/>
      <c r="F9" s="8"/>
    </row>
    <row r="10" spans="1:9" ht="25.5" x14ac:dyDescent="0.25">
      <c r="A10" s="16" t="s">
        <v>52</v>
      </c>
      <c r="B10" s="7"/>
      <c r="C10" s="8"/>
      <c r="D10" s="8"/>
      <c r="E10" s="8"/>
      <c r="F10" s="8"/>
    </row>
    <row r="11" spans="1:9" x14ac:dyDescent="0.25">
      <c r="A11" s="16" t="s">
        <v>28</v>
      </c>
      <c r="B11" s="7"/>
      <c r="C11" s="8"/>
      <c r="D11" s="8"/>
      <c r="E11" s="8"/>
      <c r="F11" s="8"/>
    </row>
    <row r="12" spans="1:9" x14ac:dyDescent="0.25">
      <c r="A12" s="16"/>
      <c r="B12" s="7"/>
      <c r="C12" s="8"/>
      <c r="D12" s="8"/>
      <c r="E12" s="8"/>
      <c r="F12" s="8"/>
    </row>
    <row r="13" spans="1:9" x14ac:dyDescent="0.25">
      <c r="A13" s="38" t="s">
        <v>44</v>
      </c>
      <c r="B13" s="7"/>
      <c r="C13" s="8"/>
      <c r="D13" s="8"/>
      <c r="E13" s="8"/>
      <c r="F13" s="8"/>
    </row>
    <row r="14" spans="1:9" x14ac:dyDescent="0.25">
      <c r="A14" s="10" t="s">
        <v>36</v>
      </c>
      <c r="B14" s="7"/>
      <c r="C14" s="8"/>
      <c r="D14" s="8"/>
      <c r="E14" s="8"/>
      <c r="F14" s="8"/>
    </row>
    <row r="15" spans="1:9" x14ac:dyDescent="0.25">
      <c r="A15" s="12" t="s">
        <v>37</v>
      </c>
      <c r="B15" s="7"/>
      <c r="C15" s="8"/>
      <c r="D15" s="8"/>
      <c r="E15" s="8"/>
      <c r="F15" s="9"/>
    </row>
    <row r="16" spans="1:9" x14ac:dyDescent="0.25">
      <c r="A16" s="10" t="s">
        <v>39</v>
      </c>
      <c r="B16" s="7"/>
      <c r="C16" s="8"/>
      <c r="D16" s="8"/>
      <c r="E16" s="8"/>
      <c r="F16" s="9"/>
    </row>
    <row r="17" spans="1:6" x14ac:dyDescent="0.25">
      <c r="A17" s="12" t="s">
        <v>40</v>
      </c>
      <c r="B17" s="7"/>
      <c r="C17" s="8"/>
      <c r="D17" s="8"/>
      <c r="E17" s="8"/>
      <c r="F17" s="9"/>
    </row>
  </sheetData>
  <mergeCells count="3">
    <mergeCell ref="A3:F3"/>
    <mergeCell ref="A5:F5"/>
    <mergeCell ref="A1:I1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1"/>
  <sheetViews>
    <sheetView zoomScaleNormal="100" workbookViewId="0">
      <selection activeCell="G39" sqref="G3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" customWidth="1"/>
    <col min="4" max="4" width="30" customWidth="1"/>
    <col min="5" max="6" width="25.28515625" style="277" customWidth="1"/>
    <col min="7" max="7" width="25.28515625" customWidth="1"/>
    <col min="8" max="9" width="25.28515625" style="277" customWidth="1"/>
    <col min="11" max="11" width="10.140625" style="277" bestFit="1" customWidth="1"/>
  </cols>
  <sheetData>
    <row r="1" spans="1:9" ht="42" customHeight="1" x14ac:dyDescent="0.25">
      <c r="A1" s="324" t="s">
        <v>246</v>
      </c>
      <c r="B1" s="324"/>
      <c r="C1" s="324"/>
      <c r="D1" s="324"/>
      <c r="E1" s="324"/>
      <c r="F1" s="324"/>
      <c r="G1" s="324"/>
      <c r="H1" s="324"/>
      <c r="I1" s="324"/>
    </row>
    <row r="2" spans="1:9" ht="18" x14ac:dyDescent="0.25">
      <c r="A2" s="3"/>
      <c r="B2" s="3"/>
      <c r="C2" s="3"/>
      <c r="D2" s="3"/>
      <c r="E2" s="272"/>
      <c r="F2" s="272"/>
      <c r="G2" s="3"/>
      <c r="H2" s="282"/>
      <c r="I2" s="282"/>
    </row>
    <row r="3" spans="1:9" ht="18" customHeight="1" x14ac:dyDescent="0.25">
      <c r="A3" s="292" t="s">
        <v>18</v>
      </c>
      <c r="B3" s="293"/>
      <c r="C3" s="293"/>
      <c r="D3" s="293"/>
      <c r="E3" s="293"/>
      <c r="F3" s="293"/>
      <c r="G3" s="293"/>
      <c r="H3" s="293"/>
      <c r="I3" s="293"/>
    </row>
    <row r="4" spans="1:9" ht="18" x14ac:dyDescent="0.25">
      <c r="A4" s="3"/>
      <c r="B4" s="3"/>
      <c r="C4" s="3"/>
      <c r="D4" s="3"/>
      <c r="E4" s="272"/>
      <c r="F4" s="272"/>
      <c r="G4" s="3"/>
      <c r="H4" s="282"/>
      <c r="I4" s="282"/>
    </row>
    <row r="5" spans="1:9" ht="25.5" x14ac:dyDescent="0.25">
      <c r="A5" s="325" t="s">
        <v>20</v>
      </c>
      <c r="B5" s="326"/>
      <c r="C5" s="327"/>
      <c r="D5" s="17" t="s">
        <v>21</v>
      </c>
      <c r="E5" s="273" t="s">
        <v>238</v>
      </c>
      <c r="F5" s="278" t="s">
        <v>239</v>
      </c>
      <c r="G5" s="278" t="s">
        <v>247</v>
      </c>
      <c r="H5" s="283" t="s">
        <v>233</v>
      </c>
      <c r="I5" s="283" t="s">
        <v>240</v>
      </c>
    </row>
    <row r="6" spans="1:9" ht="22.5" customHeight="1" x14ac:dyDescent="0.25">
      <c r="A6" s="110" t="s">
        <v>84</v>
      </c>
      <c r="B6" s="111"/>
      <c r="C6" s="112"/>
      <c r="D6" s="93" t="s">
        <v>85</v>
      </c>
      <c r="E6" s="269">
        <f>E7</f>
        <v>2374172.84</v>
      </c>
      <c r="F6" s="269">
        <f>F7</f>
        <v>2659020</v>
      </c>
      <c r="G6" s="98">
        <f>G7</f>
        <v>3075720</v>
      </c>
      <c r="H6" s="98">
        <f>H7</f>
        <v>3064720</v>
      </c>
      <c r="I6" s="98">
        <f>I7</f>
        <v>3064720</v>
      </c>
    </row>
    <row r="7" spans="1:9" ht="15.75" customHeight="1" x14ac:dyDescent="0.25">
      <c r="A7" s="321" t="s">
        <v>86</v>
      </c>
      <c r="B7" s="322"/>
      <c r="C7" s="323"/>
      <c r="D7" s="93" t="s">
        <v>87</v>
      </c>
      <c r="E7" s="269">
        <f>E8+E22</f>
        <v>2374172.84</v>
      </c>
      <c r="F7" s="269">
        <f>F8+F22</f>
        <v>2659020</v>
      </c>
      <c r="G7" s="98">
        <f>G8+G22</f>
        <v>3075720</v>
      </c>
      <c r="H7" s="98">
        <f>H8+H22</f>
        <v>3064720</v>
      </c>
      <c r="I7" s="98">
        <f>I8+I22</f>
        <v>3064720</v>
      </c>
    </row>
    <row r="8" spans="1:9" ht="15" customHeight="1" x14ac:dyDescent="0.25">
      <c r="A8" s="321" t="s">
        <v>88</v>
      </c>
      <c r="B8" s="322"/>
      <c r="C8" s="323"/>
      <c r="D8" s="93" t="s">
        <v>89</v>
      </c>
      <c r="E8" s="269">
        <f>E9+E13+E18</f>
        <v>1922906.39</v>
      </c>
      <c r="F8" s="269">
        <f>F9+F13+F18</f>
        <v>2010450</v>
      </c>
      <c r="G8" s="98">
        <f>G9+G13+G18</f>
        <v>2258670</v>
      </c>
      <c r="H8" s="98">
        <f>H9+H13+H18</f>
        <v>2258670</v>
      </c>
      <c r="I8" s="98">
        <f>I9+I13+I18</f>
        <v>2258670</v>
      </c>
    </row>
    <row r="9" spans="1:9" ht="24.75" customHeight="1" x14ac:dyDescent="0.25">
      <c r="A9" s="321" t="s">
        <v>90</v>
      </c>
      <c r="B9" s="322"/>
      <c r="C9" s="323"/>
      <c r="D9" s="93" t="s">
        <v>91</v>
      </c>
      <c r="E9" s="269">
        <f t="shared" ref="E9:I11" si="0">E10</f>
        <v>167640</v>
      </c>
      <c r="F9" s="269">
        <f t="shared" si="0"/>
        <v>181680</v>
      </c>
      <c r="G9" s="98">
        <f t="shared" si="0"/>
        <v>211000</v>
      </c>
      <c r="H9" s="98">
        <f t="shared" si="0"/>
        <v>211000</v>
      </c>
      <c r="I9" s="98">
        <f t="shared" si="0"/>
        <v>211000</v>
      </c>
    </row>
    <row r="10" spans="1:9" ht="28.5" customHeight="1" x14ac:dyDescent="0.25">
      <c r="A10" s="312" t="s">
        <v>92</v>
      </c>
      <c r="B10" s="313"/>
      <c r="C10" s="314"/>
      <c r="D10" s="113" t="s">
        <v>91</v>
      </c>
      <c r="E10" s="269">
        <f t="shared" si="0"/>
        <v>167640</v>
      </c>
      <c r="F10" s="269">
        <f t="shared" si="0"/>
        <v>181680</v>
      </c>
      <c r="G10" s="114">
        <f t="shared" si="0"/>
        <v>211000</v>
      </c>
      <c r="H10" s="114">
        <f t="shared" si="0"/>
        <v>211000</v>
      </c>
      <c r="I10" s="114">
        <f t="shared" si="0"/>
        <v>211000</v>
      </c>
    </row>
    <row r="11" spans="1:9" x14ac:dyDescent="0.25">
      <c r="A11" s="328">
        <v>3</v>
      </c>
      <c r="B11" s="329"/>
      <c r="C11" s="330"/>
      <c r="D11" s="61" t="s">
        <v>11</v>
      </c>
      <c r="E11" s="80">
        <f t="shared" si="0"/>
        <v>167640</v>
      </c>
      <c r="F11" s="80">
        <f t="shared" si="0"/>
        <v>181680</v>
      </c>
      <c r="G11" s="73">
        <f t="shared" si="0"/>
        <v>211000</v>
      </c>
      <c r="H11" s="135">
        <f t="shared" si="0"/>
        <v>211000</v>
      </c>
      <c r="I11" s="135">
        <f t="shared" si="0"/>
        <v>211000</v>
      </c>
    </row>
    <row r="12" spans="1:9" x14ac:dyDescent="0.25">
      <c r="A12" s="331">
        <v>32</v>
      </c>
      <c r="B12" s="332"/>
      <c r="C12" s="333"/>
      <c r="D12" s="61" t="s">
        <v>22</v>
      </c>
      <c r="E12" s="80">
        <v>167640</v>
      </c>
      <c r="F12" s="135">
        <v>181680</v>
      </c>
      <c r="G12" s="73">
        <v>211000</v>
      </c>
      <c r="H12" s="135">
        <v>211000</v>
      </c>
      <c r="I12" s="281">
        <v>211000</v>
      </c>
    </row>
    <row r="13" spans="1:9" ht="21.75" customHeight="1" x14ac:dyDescent="0.25">
      <c r="A13" s="321" t="s">
        <v>93</v>
      </c>
      <c r="B13" s="322"/>
      <c r="C13" s="323"/>
      <c r="D13" s="93" t="s">
        <v>94</v>
      </c>
      <c r="E13" s="269">
        <f t="shared" ref="E13:I14" si="1">E14</f>
        <v>1754596.39</v>
      </c>
      <c r="F13" s="269">
        <f t="shared" si="1"/>
        <v>1828100</v>
      </c>
      <c r="G13" s="98">
        <f t="shared" si="1"/>
        <v>2047000</v>
      </c>
      <c r="H13" s="98">
        <f t="shared" si="1"/>
        <v>2047000</v>
      </c>
      <c r="I13" s="98">
        <f t="shared" si="1"/>
        <v>2047000</v>
      </c>
    </row>
    <row r="14" spans="1:9" ht="15" customHeight="1" x14ac:dyDescent="0.25">
      <c r="A14" s="334" t="s">
        <v>95</v>
      </c>
      <c r="B14" s="335"/>
      <c r="C14" s="336"/>
      <c r="D14" s="59" t="s">
        <v>96</v>
      </c>
      <c r="E14" s="80">
        <f t="shared" si="1"/>
        <v>1754596.39</v>
      </c>
      <c r="F14" s="80">
        <f t="shared" si="1"/>
        <v>1828100</v>
      </c>
      <c r="G14" s="81">
        <f t="shared" si="1"/>
        <v>2047000</v>
      </c>
      <c r="H14" s="81">
        <f t="shared" si="1"/>
        <v>2047000</v>
      </c>
      <c r="I14" s="81">
        <f t="shared" si="1"/>
        <v>2047000</v>
      </c>
    </row>
    <row r="15" spans="1:9" ht="15" customHeight="1" x14ac:dyDescent="0.25">
      <c r="A15" s="83">
        <v>3</v>
      </c>
      <c r="B15" s="58"/>
      <c r="C15" s="59"/>
      <c r="D15" s="61" t="s">
        <v>11</v>
      </c>
      <c r="E15" s="80">
        <f>E16+E17</f>
        <v>1754596.39</v>
      </c>
      <c r="F15" s="80">
        <f>F16+F17</f>
        <v>1828100</v>
      </c>
      <c r="G15" s="73">
        <f>G16+G17</f>
        <v>2047000</v>
      </c>
      <c r="H15" s="135">
        <f>H16+H17</f>
        <v>2047000</v>
      </c>
      <c r="I15" s="135">
        <f>I16+I17</f>
        <v>2047000</v>
      </c>
    </row>
    <row r="16" spans="1:9" ht="15" customHeight="1" x14ac:dyDescent="0.25">
      <c r="A16" s="57">
        <v>31</v>
      </c>
      <c r="B16" s="58"/>
      <c r="C16" s="59"/>
      <c r="D16" s="61" t="s">
        <v>12</v>
      </c>
      <c r="E16" s="80">
        <v>1718596.39</v>
      </c>
      <c r="F16" s="135">
        <v>1773000</v>
      </c>
      <c r="G16" s="84">
        <v>1993000</v>
      </c>
      <c r="H16" s="135">
        <v>1993000</v>
      </c>
      <c r="I16" s="135">
        <v>1993000</v>
      </c>
    </row>
    <row r="17" spans="1:9" ht="15" customHeight="1" x14ac:dyDescent="0.25">
      <c r="A17" s="57">
        <v>32</v>
      </c>
      <c r="B17" s="58"/>
      <c r="C17" s="59"/>
      <c r="D17" s="61" t="s">
        <v>22</v>
      </c>
      <c r="E17" s="80">
        <v>36000</v>
      </c>
      <c r="F17" s="135">
        <v>55100</v>
      </c>
      <c r="G17" s="84">
        <v>54000</v>
      </c>
      <c r="H17" s="135">
        <v>54000</v>
      </c>
      <c r="I17" s="135">
        <v>54000</v>
      </c>
    </row>
    <row r="18" spans="1:9" ht="24" customHeight="1" x14ac:dyDescent="0.25">
      <c r="A18" s="321" t="s">
        <v>97</v>
      </c>
      <c r="B18" s="322"/>
      <c r="C18" s="323"/>
      <c r="D18" s="93" t="s">
        <v>98</v>
      </c>
      <c r="E18" s="269">
        <f t="shared" ref="E18:I20" si="2">E19</f>
        <v>670</v>
      </c>
      <c r="F18" s="269">
        <f t="shared" si="2"/>
        <v>670</v>
      </c>
      <c r="G18" s="98">
        <f t="shared" si="2"/>
        <v>670</v>
      </c>
      <c r="H18" s="98">
        <f t="shared" si="2"/>
        <v>670</v>
      </c>
      <c r="I18" s="98">
        <f t="shared" si="2"/>
        <v>670</v>
      </c>
    </row>
    <row r="19" spans="1:9" ht="15" customHeight="1" x14ac:dyDescent="0.25">
      <c r="A19" s="312" t="s">
        <v>92</v>
      </c>
      <c r="B19" s="313"/>
      <c r="C19" s="314"/>
      <c r="D19" s="113" t="s">
        <v>99</v>
      </c>
      <c r="E19" s="269">
        <f t="shared" si="2"/>
        <v>670</v>
      </c>
      <c r="F19" s="269">
        <f t="shared" si="2"/>
        <v>670</v>
      </c>
      <c r="G19" s="114">
        <f t="shared" si="2"/>
        <v>670</v>
      </c>
      <c r="H19" s="114">
        <f t="shared" si="2"/>
        <v>670</v>
      </c>
      <c r="I19" s="114">
        <f t="shared" si="2"/>
        <v>670</v>
      </c>
    </row>
    <row r="20" spans="1:9" ht="25.5" x14ac:dyDescent="0.25">
      <c r="A20" s="328">
        <v>4</v>
      </c>
      <c r="B20" s="329"/>
      <c r="C20" s="330"/>
      <c r="D20" s="61" t="s">
        <v>13</v>
      </c>
      <c r="E20" s="80">
        <f t="shared" si="2"/>
        <v>670</v>
      </c>
      <c r="F20" s="135">
        <f t="shared" si="2"/>
        <v>670</v>
      </c>
      <c r="G20" s="73">
        <f t="shared" si="2"/>
        <v>670</v>
      </c>
      <c r="H20" s="135">
        <f t="shared" si="2"/>
        <v>670</v>
      </c>
      <c r="I20" s="135">
        <f t="shared" si="2"/>
        <v>670</v>
      </c>
    </row>
    <row r="21" spans="1:9" ht="25.5" x14ac:dyDescent="0.25">
      <c r="A21" s="331">
        <v>42</v>
      </c>
      <c r="B21" s="332"/>
      <c r="C21" s="333"/>
      <c r="D21" s="61" t="s">
        <v>27</v>
      </c>
      <c r="E21" s="80">
        <v>670</v>
      </c>
      <c r="F21" s="135">
        <v>670</v>
      </c>
      <c r="G21" s="73">
        <v>670</v>
      </c>
      <c r="H21" s="135">
        <v>670</v>
      </c>
      <c r="I21" s="281">
        <v>670</v>
      </c>
    </row>
    <row r="22" spans="1:9" ht="23.25" customHeight="1" x14ac:dyDescent="0.25">
      <c r="A22" s="321" t="s">
        <v>100</v>
      </c>
      <c r="B22" s="322"/>
      <c r="C22" s="323"/>
      <c r="D22" s="93" t="s">
        <v>101</v>
      </c>
      <c r="E22" s="269">
        <f>E23+E39+E104+E113</f>
        <v>451266.45000000007</v>
      </c>
      <c r="F22" s="269">
        <f>F23+F39+F104+F113</f>
        <v>648570</v>
      </c>
      <c r="G22" s="98">
        <f>G23+G39+G104+G113</f>
        <v>817050</v>
      </c>
      <c r="H22" s="98">
        <f>H23+H39+H104+H113</f>
        <v>806050</v>
      </c>
      <c r="I22" s="98">
        <f>I23+I39+I104+I113</f>
        <v>806050</v>
      </c>
    </row>
    <row r="23" spans="1:9" ht="25.5" x14ac:dyDescent="0.25">
      <c r="A23" s="321" t="s">
        <v>102</v>
      </c>
      <c r="B23" s="322"/>
      <c r="C23" s="323"/>
      <c r="D23" s="115" t="s">
        <v>103</v>
      </c>
      <c r="E23" s="269">
        <f>E24+E28+E35</f>
        <v>211154.42</v>
      </c>
      <c r="F23" s="269">
        <f>F24+F28+F35</f>
        <v>314300</v>
      </c>
      <c r="G23" s="98">
        <f>G24+G28+G35</f>
        <v>356350</v>
      </c>
      <c r="H23" s="98">
        <f>H24+H28+H35</f>
        <v>356350</v>
      </c>
      <c r="I23" s="98">
        <f>I24+I28+I35</f>
        <v>356350</v>
      </c>
    </row>
    <row r="24" spans="1:9" x14ac:dyDescent="0.25">
      <c r="A24" s="312" t="s">
        <v>104</v>
      </c>
      <c r="B24" s="313"/>
      <c r="C24" s="314"/>
      <c r="D24" s="113" t="s">
        <v>105</v>
      </c>
      <c r="E24" s="269">
        <f>E25</f>
        <v>138064.54</v>
      </c>
      <c r="F24" s="269">
        <f>F25</f>
        <v>166000</v>
      </c>
      <c r="G24" s="114">
        <f>G25</f>
        <v>176000</v>
      </c>
      <c r="H24" s="114">
        <f>H25</f>
        <v>176000</v>
      </c>
      <c r="I24" s="114">
        <f>I25</f>
        <v>176000</v>
      </c>
    </row>
    <row r="25" spans="1:9" x14ac:dyDescent="0.25">
      <c r="A25" s="328">
        <v>3</v>
      </c>
      <c r="B25" s="329"/>
      <c r="C25" s="330"/>
      <c r="D25" s="61" t="s">
        <v>11</v>
      </c>
      <c r="E25" s="80">
        <f>E26+E27</f>
        <v>138064.54</v>
      </c>
      <c r="F25" s="80">
        <f>F26+F27</f>
        <v>166000</v>
      </c>
      <c r="G25" s="73">
        <f>G26+G27</f>
        <v>176000</v>
      </c>
      <c r="H25" s="135">
        <f>H26+H27</f>
        <v>176000</v>
      </c>
      <c r="I25" s="135">
        <f>I26+I27</f>
        <v>176000</v>
      </c>
    </row>
    <row r="26" spans="1:9" x14ac:dyDescent="0.25">
      <c r="A26" s="331">
        <v>31</v>
      </c>
      <c r="B26" s="332"/>
      <c r="C26" s="333"/>
      <c r="D26" s="61" t="s">
        <v>12</v>
      </c>
      <c r="E26" s="80">
        <v>136714.54</v>
      </c>
      <c r="F26" s="135">
        <v>164000</v>
      </c>
      <c r="G26" s="73">
        <v>174000</v>
      </c>
      <c r="H26" s="135">
        <v>174000</v>
      </c>
      <c r="I26" s="281">
        <v>174000</v>
      </c>
    </row>
    <row r="27" spans="1:9" x14ac:dyDescent="0.25">
      <c r="A27" s="331">
        <v>32</v>
      </c>
      <c r="B27" s="332"/>
      <c r="C27" s="333"/>
      <c r="D27" s="61" t="s">
        <v>22</v>
      </c>
      <c r="E27" s="80">
        <v>1350</v>
      </c>
      <c r="F27" s="135">
        <v>2000</v>
      </c>
      <c r="G27" s="73">
        <v>2000</v>
      </c>
      <c r="H27" s="135">
        <v>2000</v>
      </c>
      <c r="I27" s="281">
        <v>2000</v>
      </c>
    </row>
    <row r="28" spans="1:9" x14ac:dyDescent="0.25">
      <c r="A28" s="312" t="s">
        <v>106</v>
      </c>
      <c r="B28" s="313"/>
      <c r="C28" s="314"/>
      <c r="D28" s="116" t="s">
        <v>107</v>
      </c>
      <c r="E28" s="269">
        <f>E29+E33</f>
        <v>70848.929999999993</v>
      </c>
      <c r="F28" s="269">
        <f>F29+F33</f>
        <v>143300</v>
      </c>
      <c r="G28" s="114">
        <f>G29+G33</f>
        <v>175350</v>
      </c>
      <c r="H28" s="114">
        <f>H29+H33</f>
        <v>175350</v>
      </c>
      <c r="I28" s="114">
        <f>I29+I33</f>
        <v>175350</v>
      </c>
    </row>
    <row r="29" spans="1:9" x14ac:dyDescent="0.25">
      <c r="A29" s="328">
        <v>3</v>
      </c>
      <c r="B29" s="329"/>
      <c r="C29" s="330"/>
      <c r="D29" s="61" t="s">
        <v>11</v>
      </c>
      <c r="E29" s="80">
        <f>E30+E31+E32</f>
        <v>67765.7</v>
      </c>
      <c r="F29" s="80">
        <f>F30+F31+F32</f>
        <v>138500</v>
      </c>
      <c r="G29" s="73">
        <f>G30+G31+G32</f>
        <v>143350</v>
      </c>
      <c r="H29" s="135">
        <f>H30+H31+H32</f>
        <v>143350</v>
      </c>
      <c r="I29" s="135">
        <f>I30+I31+I32</f>
        <v>143350</v>
      </c>
    </row>
    <row r="30" spans="1:9" x14ac:dyDescent="0.25">
      <c r="A30" s="331">
        <v>31</v>
      </c>
      <c r="B30" s="332"/>
      <c r="C30" s="333"/>
      <c r="D30" s="61" t="s">
        <v>12</v>
      </c>
      <c r="E30" s="80">
        <v>36858.43</v>
      </c>
      <c r="F30" s="135">
        <v>50500</v>
      </c>
      <c r="G30" s="73">
        <v>56500</v>
      </c>
      <c r="H30" s="135">
        <v>56500</v>
      </c>
      <c r="I30" s="281">
        <v>56500</v>
      </c>
    </row>
    <row r="31" spans="1:9" x14ac:dyDescent="0.25">
      <c r="A31" s="331">
        <v>32</v>
      </c>
      <c r="B31" s="332"/>
      <c r="C31" s="333"/>
      <c r="D31" s="61" t="s">
        <v>22</v>
      </c>
      <c r="E31" s="80">
        <v>30907.27</v>
      </c>
      <c r="F31" s="135">
        <v>87900</v>
      </c>
      <c r="G31" s="73">
        <v>86750</v>
      </c>
      <c r="H31" s="135">
        <v>86750</v>
      </c>
      <c r="I31" s="281">
        <v>86750</v>
      </c>
    </row>
    <row r="32" spans="1:9" x14ac:dyDescent="0.25">
      <c r="A32" s="62">
        <v>34</v>
      </c>
      <c r="B32" s="63"/>
      <c r="C32" s="64"/>
      <c r="D32" s="61" t="s">
        <v>66</v>
      </c>
      <c r="E32" s="80">
        <v>0</v>
      </c>
      <c r="F32" s="135">
        <v>100</v>
      </c>
      <c r="G32" s="73">
        <v>100</v>
      </c>
      <c r="H32" s="135">
        <v>100</v>
      </c>
      <c r="I32" s="281">
        <v>100</v>
      </c>
    </row>
    <row r="33" spans="1:9" ht="25.5" x14ac:dyDescent="0.25">
      <c r="A33" s="82">
        <v>4</v>
      </c>
      <c r="B33" s="63"/>
      <c r="C33" s="64"/>
      <c r="D33" s="61" t="s">
        <v>13</v>
      </c>
      <c r="E33" s="80">
        <f>E34</f>
        <v>3083.23</v>
      </c>
      <c r="F33" s="80">
        <f>F34</f>
        <v>4800</v>
      </c>
      <c r="G33" s="73">
        <f>G34</f>
        <v>32000</v>
      </c>
      <c r="H33" s="135">
        <f>H34</f>
        <v>32000</v>
      </c>
      <c r="I33" s="135">
        <f>I34</f>
        <v>32000</v>
      </c>
    </row>
    <row r="34" spans="1:9" ht="25.5" x14ac:dyDescent="0.25">
      <c r="A34" s="62">
        <v>42</v>
      </c>
      <c r="B34" s="63"/>
      <c r="C34" s="64"/>
      <c r="D34" s="61" t="s">
        <v>27</v>
      </c>
      <c r="E34" s="80">
        <v>3083.23</v>
      </c>
      <c r="F34" s="135">
        <v>4800</v>
      </c>
      <c r="G34" s="73">
        <v>32000</v>
      </c>
      <c r="H34" s="135">
        <v>32000</v>
      </c>
      <c r="I34" s="281">
        <v>32000</v>
      </c>
    </row>
    <row r="35" spans="1:9" x14ac:dyDescent="0.25">
      <c r="A35" s="312" t="s">
        <v>108</v>
      </c>
      <c r="B35" s="313"/>
      <c r="C35" s="314"/>
      <c r="D35" s="113" t="s">
        <v>129</v>
      </c>
      <c r="E35" s="269">
        <f>E36</f>
        <v>2240.9499999999998</v>
      </c>
      <c r="F35" s="269">
        <f>F36</f>
        <v>5000</v>
      </c>
      <c r="G35" s="114">
        <f>G36</f>
        <v>5000</v>
      </c>
      <c r="H35" s="114">
        <f>H36</f>
        <v>5000</v>
      </c>
      <c r="I35" s="114">
        <f>I36</f>
        <v>5000</v>
      </c>
    </row>
    <row r="36" spans="1:9" x14ac:dyDescent="0.25">
      <c r="A36" s="82">
        <v>3</v>
      </c>
      <c r="B36" s="63"/>
      <c r="C36" s="64"/>
      <c r="D36" s="61" t="s">
        <v>11</v>
      </c>
      <c r="E36" s="80">
        <f>E37+E38</f>
        <v>2240.9499999999998</v>
      </c>
      <c r="F36" s="80">
        <f>F37+F38</f>
        <v>5000</v>
      </c>
      <c r="G36" s="73">
        <f>G37+G38</f>
        <v>5000</v>
      </c>
      <c r="H36" s="135">
        <f>H37+H38</f>
        <v>5000</v>
      </c>
      <c r="I36" s="135">
        <f>I37+I38</f>
        <v>5000</v>
      </c>
    </row>
    <row r="37" spans="1:9" x14ac:dyDescent="0.25">
      <c r="A37" s="62">
        <v>31</v>
      </c>
      <c r="B37" s="63"/>
      <c r="C37" s="64"/>
      <c r="D37" s="61" t="s">
        <v>12</v>
      </c>
      <c r="E37" s="80">
        <v>2240.9499999999998</v>
      </c>
      <c r="F37" s="135">
        <v>5000</v>
      </c>
      <c r="G37" s="84">
        <v>5000</v>
      </c>
      <c r="H37" s="135">
        <v>5000</v>
      </c>
      <c r="I37" s="281">
        <v>5000</v>
      </c>
    </row>
    <row r="38" spans="1:9" x14ac:dyDescent="0.25">
      <c r="A38" s="62">
        <v>32</v>
      </c>
      <c r="B38" s="63"/>
      <c r="C38" s="64"/>
      <c r="D38" s="61" t="s">
        <v>22</v>
      </c>
      <c r="E38" s="80">
        <v>0</v>
      </c>
      <c r="F38" s="135">
        <v>0</v>
      </c>
      <c r="G38" s="84">
        <v>0</v>
      </c>
      <c r="H38" s="135">
        <v>0</v>
      </c>
      <c r="I38" s="281">
        <v>0</v>
      </c>
    </row>
    <row r="39" spans="1:9" x14ac:dyDescent="0.25">
      <c r="A39" s="321" t="s">
        <v>109</v>
      </c>
      <c r="B39" s="322"/>
      <c r="C39" s="323"/>
      <c r="D39" s="115" t="s">
        <v>110</v>
      </c>
      <c r="E39" s="269">
        <f>E40+E44+E46+E53+E59+E69+E72+E75+E79+E85+E88+E91+E96+E99</f>
        <v>161850.79</v>
      </c>
      <c r="F39" s="269">
        <f>F40+F44+F46+F53+F59+F69+F72+F79+F85+F88+F91+F96+F99</f>
        <v>196270</v>
      </c>
      <c r="G39" s="98">
        <f>G40+G44+G46+G53+G59+G69+G72+G79+G85+G88+G91+G96+G99</f>
        <v>227700</v>
      </c>
      <c r="H39" s="98">
        <f>H40+H44+H46+H53+H59+H69+H72+H79+H85+H88+H91+H96+H99</f>
        <v>216700</v>
      </c>
      <c r="I39" s="98">
        <f>I40+I44+I46+I53+I59+I69+I72+I79+I85+I88+I91+I96+I99</f>
        <v>216700</v>
      </c>
    </row>
    <row r="40" spans="1:9" x14ac:dyDescent="0.25">
      <c r="A40" s="312" t="s">
        <v>104</v>
      </c>
      <c r="B40" s="313"/>
      <c r="C40" s="314"/>
      <c r="D40" s="113" t="s">
        <v>105</v>
      </c>
      <c r="E40" s="269">
        <f>E41</f>
        <v>4078.8900000000003</v>
      </c>
      <c r="F40" s="269">
        <f>F41</f>
        <v>4700</v>
      </c>
      <c r="G40" s="114">
        <f>G41</f>
        <v>19500</v>
      </c>
      <c r="H40" s="114">
        <f>H41</f>
        <v>17500</v>
      </c>
      <c r="I40" s="114">
        <f>I41</f>
        <v>17500</v>
      </c>
    </row>
    <row r="41" spans="1:9" x14ac:dyDescent="0.25">
      <c r="A41" s="83">
        <v>3</v>
      </c>
      <c r="B41" s="58"/>
      <c r="C41" s="59"/>
      <c r="D41" s="61" t="s">
        <v>11</v>
      </c>
      <c r="E41" s="80">
        <f>E42+E43</f>
        <v>4078.8900000000003</v>
      </c>
      <c r="F41" s="80">
        <f>F42+F43</f>
        <v>4700</v>
      </c>
      <c r="G41" s="84">
        <f>G42+G43</f>
        <v>19500</v>
      </c>
      <c r="H41" s="84">
        <f>H42+H43</f>
        <v>17500</v>
      </c>
      <c r="I41" s="84">
        <f>I42+I43</f>
        <v>17500</v>
      </c>
    </row>
    <row r="42" spans="1:9" x14ac:dyDescent="0.25">
      <c r="A42" s="331">
        <v>31</v>
      </c>
      <c r="B42" s="332"/>
      <c r="C42" s="333"/>
      <c r="D42" s="61" t="s">
        <v>12</v>
      </c>
      <c r="E42" s="80">
        <v>3000.15</v>
      </c>
      <c r="F42" s="135">
        <v>3300</v>
      </c>
      <c r="G42" s="84">
        <v>6780</v>
      </c>
      <c r="H42" s="135">
        <v>5580</v>
      </c>
      <c r="I42" s="281">
        <v>5580</v>
      </c>
    </row>
    <row r="43" spans="1:9" x14ac:dyDescent="0.25">
      <c r="A43" s="331">
        <v>32</v>
      </c>
      <c r="B43" s="332"/>
      <c r="C43" s="333"/>
      <c r="D43" s="61" t="s">
        <v>22</v>
      </c>
      <c r="E43" s="80">
        <v>1078.74</v>
      </c>
      <c r="F43" s="135">
        <v>1400</v>
      </c>
      <c r="G43" s="73">
        <v>12720</v>
      </c>
      <c r="H43" s="135">
        <v>11920</v>
      </c>
      <c r="I43" s="281">
        <v>11920</v>
      </c>
    </row>
    <row r="44" spans="1:9" x14ac:dyDescent="0.25">
      <c r="A44" s="312" t="s">
        <v>111</v>
      </c>
      <c r="B44" s="313"/>
      <c r="C44" s="314"/>
      <c r="D44" s="113" t="s">
        <v>130</v>
      </c>
      <c r="E44" s="269">
        <f>E45</f>
        <v>3046.22</v>
      </c>
      <c r="F44" s="269">
        <f>F45</f>
        <v>12000</v>
      </c>
      <c r="G44" s="114">
        <f>G45</f>
        <v>12000</v>
      </c>
      <c r="H44" s="114">
        <f>H45</f>
        <v>12000</v>
      </c>
      <c r="I44" s="114">
        <f>I45</f>
        <v>12000</v>
      </c>
    </row>
    <row r="45" spans="1:9" x14ac:dyDescent="0.25">
      <c r="A45" s="331">
        <v>32</v>
      </c>
      <c r="B45" s="332"/>
      <c r="C45" s="333"/>
      <c r="D45" s="61" t="s">
        <v>22</v>
      </c>
      <c r="E45" s="80">
        <v>3046.22</v>
      </c>
      <c r="F45" s="135">
        <v>12000</v>
      </c>
      <c r="G45" s="73">
        <v>12000</v>
      </c>
      <c r="H45" s="135">
        <v>12000</v>
      </c>
      <c r="I45" s="135">
        <v>12000</v>
      </c>
    </row>
    <row r="46" spans="1:9" x14ac:dyDescent="0.25">
      <c r="A46" s="312" t="s">
        <v>106</v>
      </c>
      <c r="B46" s="313"/>
      <c r="C46" s="314"/>
      <c r="D46" s="116" t="s">
        <v>107</v>
      </c>
      <c r="E46" s="269">
        <f>E47+E50</f>
        <v>2241.2199999999998</v>
      </c>
      <c r="F46" s="269">
        <f>F47+F50</f>
        <v>0</v>
      </c>
      <c r="G46" s="269">
        <f>G47+G50</f>
        <v>0</v>
      </c>
      <c r="H46" s="269">
        <f>H47+H50</f>
        <v>0</v>
      </c>
      <c r="I46" s="269">
        <f>I47+I50</f>
        <v>0</v>
      </c>
    </row>
    <row r="47" spans="1:9" x14ac:dyDescent="0.25">
      <c r="A47" s="83">
        <v>3</v>
      </c>
      <c r="B47" s="58"/>
      <c r="C47" s="59"/>
      <c r="D47" s="61" t="s">
        <v>11</v>
      </c>
      <c r="E47" s="80">
        <f>E48+E49</f>
        <v>2241.2199999999998</v>
      </c>
      <c r="F47" s="80">
        <f>F48+F49</f>
        <v>0</v>
      </c>
      <c r="G47" s="84">
        <f>G48+G52</f>
        <v>0</v>
      </c>
      <c r="H47" s="84">
        <f>H48+H52</f>
        <v>0</v>
      </c>
      <c r="I47" s="84">
        <f>I48+I52</f>
        <v>0</v>
      </c>
    </row>
    <row r="48" spans="1:9" x14ac:dyDescent="0.25">
      <c r="A48" s="331">
        <v>31</v>
      </c>
      <c r="B48" s="332"/>
      <c r="C48" s="333"/>
      <c r="D48" s="61" t="s">
        <v>12</v>
      </c>
      <c r="E48" s="80">
        <v>90</v>
      </c>
      <c r="F48" s="135">
        <v>0</v>
      </c>
      <c r="G48" s="84">
        <v>0</v>
      </c>
      <c r="H48" s="135">
        <v>0</v>
      </c>
      <c r="I48" s="281">
        <v>0</v>
      </c>
    </row>
    <row r="49" spans="1:11" s="129" customFormat="1" x14ac:dyDescent="0.25">
      <c r="A49" s="252">
        <v>32</v>
      </c>
      <c r="B49" s="253"/>
      <c r="C49" s="254"/>
      <c r="D49" s="227" t="s">
        <v>22</v>
      </c>
      <c r="E49" s="80">
        <v>2151.2199999999998</v>
      </c>
      <c r="F49" s="135">
        <v>0</v>
      </c>
      <c r="G49" s="135">
        <v>0</v>
      </c>
      <c r="H49" s="135">
        <v>0</v>
      </c>
      <c r="I49" s="281">
        <v>0</v>
      </c>
      <c r="K49" s="277"/>
    </row>
    <row r="50" spans="1:11" s="129" customFormat="1" ht="25.5" x14ac:dyDescent="0.25">
      <c r="A50" s="82">
        <v>4</v>
      </c>
      <c r="B50" s="253"/>
      <c r="C50" s="254"/>
      <c r="D50" s="227" t="s">
        <v>13</v>
      </c>
      <c r="E50" s="80">
        <f>E51+E52</f>
        <v>0</v>
      </c>
      <c r="F50" s="80">
        <f>F51+F52</f>
        <v>0</v>
      </c>
      <c r="G50" s="80">
        <f>G51+G52</f>
        <v>0</v>
      </c>
      <c r="H50" s="80">
        <f>H51+H52</f>
        <v>0</v>
      </c>
      <c r="I50" s="80">
        <f>I51+I52</f>
        <v>0</v>
      </c>
      <c r="K50" s="277"/>
    </row>
    <row r="51" spans="1:11" s="129" customFormat="1" x14ac:dyDescent="0.25">
      <c r="A51" s="252">
        <v>41</v>
      </c>
      <c r="B51" s="253"/>
      <c r="C51" s="254"/>
      <c r="D51" s="227" t="s">
        <v>112</v>
      </c>
      <c r="E51" s="80">
        <v>0</v>
      </c>
      <c r="F51" s="135">
        <v>0</v>
      </c>
      <c r="G51" s="135"/>
      <c r="H51" s="135">
        <v>0</v>
      </c>
      <c r="I51" s="281">
        <v>0</v>
      </c>
      <c r="K51" s="277"/>
    </row>
    <row r="52" spans="1:11" ht="25.5" x14ac:dyDescent="0.25">
      <c r="A52" s="331">
        <v>42</v>
      </c>
      <c r="B52" s="332"/>
      <c r="C52" s="333"/>
      <c r="D52" s="227" t="s">
        <v>27</v>
      </c>
      <c r="E52" s="80">
        <v>0</v>
      </c>
      <c r="F52" s="135">
        <v>0</v>
      </c>
      <c r="G52" s="73">
        <v>0</v>
      </c>
      <c r="H52" s="135">
        <v>0</v>
      </c>
      <c r="I52" s="281">
        <v>0</v>
      </c>
    </row>
    <row r="53" spans="1:11" ht="30" customHeight="1" x14ac:dyDescent="0.25">
      <c r="A53" s="337" t="s">
        <v>132</v>
      </c>
      <c r="B53" s="338"/>
      <c r="C53" s="339"/>
      <c r="D53" s="124" t="s">
        <v>133</v>
      </c>
      <c r="E53" s="274">
        <f>E54+E57</f>
        <v>25906.880000000001</v>
      </c>
      <c r="F53" s="274">
        <f>F54+F57</f>
        <v>1000</v>
      </c>
      <c r="G53" s="125">
        <f>G54+G57</f>
        <v>9000</v>
      </c>
      <c r="H53" s="125">
        <f>H54+H57</f>
        <v>0</v>
      </c>
      <c r="I53" s="125">
        <f>I54+I57</f>
        <v>0</v>
      </c>
    </row>
    <row r="54" spans="1:11" s="117" customFormat="1" ht="15.75" customHeight="1" x14ac:dyDescent="0.25">
      <c r="A54" s="340">
        <v>3</v>
      </c>
      <c r="B54" s="341"/>
      <c r="C54" s="342"/>
      <c r="D54" s="123" t="s">
        <v>11</v>
      </c>
      <c r="E54" s="275">
        <f>E55+E56</f>
        <v>8247.93</v>
      </c>
      <c r="F54" s="275">
        <f>F55+F56</f>
        <v>1000</v>
      </c>
      <c r="G54" s="119">
        <f>G55+G56</f>
        <v>4000</v>
      </c>
      <c r="H54" s="135">
        <f>H55+H56</f>
        <v>0</v>
      </c>
      <c r="I54" s="135">
        <f>I55+I56</f>
        <v>0</v>
      </c>
      <c r="K54" s="277"/>
    </row>
    <row r="55" spans="1:11" x14ac:dyDescent="0.25">
      <c r="A55" s="86">
        <v>31</v>
      </c>
      <c r="B55" s="87"/>
      <c r="C55" s="88"/>
      <c r="D55" s="118" t="s">
        <v>12</v>
      </c>
      <c r="E55" s="80">
        <v>2600</v>
      </c>
      <c r="F55" s="135">
        <v>500</v>
      </c>
      <c r="G55" s="73">
        <v>2000</v>
      </c>
      <c r="H55" s="135">
        <v>0</v>
      </c>
      <c r="I55" s="281">
        <v>0</v>
      </c>
    </row>
    <row r="56" spans="1:11" x14ac:dyDescent="0.25">
      <c r="A56" s="86">
        <v>32</v>
      </c>
      <c r="B56" s="87"/>
      <c r="C56" s="88"/>
      <c r="D56" s="61" t="s">
        <v>22</v>
      </c>
      <c r="E56" s="80">
        <v>5647.93</v>
      </c>
      <c r="F56" s="135">
        <v>500</v>
      </c>
      <c r="G56" s="73">
        <v>2000</v>
      </c>
      <c r="H56" s="135">
        <v>0</v>
      </c>
      <c r="I56" s="281">
        <v>0</v>
      </c>
    </row>
    <row r="57" spans="1:11" s="117" customFormat="1" ht="25.5" x14ac:dyDescent="0.25">
      <c r="A57" s="82">
        <v>4</v>
      </c>
      <c r="B57" s="121"/>
      <c r="C57" s="122"/>
      <c r="D57" s="118" t="s">
        <v>13</v>
      </c>
      <c r="E57" s="80">
        <f>E58</f>
        <v>17658.95</v>
      </c>
      <c r="F57" s="80">
        <f>F58</f>
        <v>0</v>
      </c>
      <c r="G57" s="119">
        <f>G58</f>
        <v>5000</v>
      </c>
      <c r="H57" s="135">
        <f>H58</f>
        <v>0</v>
      </c>
      <c r="I57" s="135">
        <f>I58</f>
        <v>0</v>
      </c>
      <c r="K57" s="277"/>
    </row>
    <row r="58" spans="1:11" s="117" customFormat="1" ht="25.5" x14ac:dyDescent="0.25">
      <c r="A58" s="120">
        <v>42</v>
      </c>
      <c r="B58" s="121"/>
      <c r="C58" s="122"/>
      <c r="D58" s="118" t="s">
        <v>27</v>
      </c>
      <c r="E58" s="80">
        <v>17658.95</v>
      </c>
      <c r="F58" s="135">
        <v>0</v>
      </c>
      <c r="G58" s="119">
        <v>5000</v>
      </c>
      <c r="H58" s="135">
        <v>0</v>
      </c>
      <c r="I58" s="135">
        <v>0</v>
      </c>
      <c r="K58" s="277"/>
    </row>
    <row r="59" spans="1:11" x14ac:dyDescent="0.25">
      <c r="A59" s="312" t="s">
        <v>95</v>
      </c>
      <c r="B59" s="313"/>
      <c r="C59" s="314"/>
      <c r="D59" s="113" t="s">
        <v>96</v>
      </c>
      <c r="E59" s="269">
        <f>E60+E66</f>
        <v>117283.62</v>
      </c>
      <c r="F59" s="269">
        <f>F60+F66</f>
        <v>161900</v>
      </c>
      <c r="G59" s="114">
        <f>G60+G66</f>
        <v>174700</v>
      </c>
      <c r="H59" s="114">
        <f>H60+H66</f>
        <v>174700</v>
      </c>
      <c r="I59" s="114">
        <f>I60+I66</f>
        <v>174700</v>
      </c>
    </row>
    <row r="60" spans="1:11" x14ac:dyDescent="0.25">
      <c r="A60" s="83">
        <v>3</v>
      </c>
      <c r="B60" s="58"/>
      <c r="C60" s="59"/>
      <c r="D60" s="61" t="s">
        <v>11</v>
      </c>
      <c r="E60" s="80">
        <f>SUM(E61:E65)</f>
        <v>115428.44</v>
      </c>
      <c r="F60" s="80">
        <f>SUM(F61:F65)</f>
        <v>155300</v>
      </c>
      <c r="G60" s="73">
        <f>SUM(G61:G65)</f>
        <v>168400</v>
      </c>
      <c r="H60" s="135">
        <f>SUM(H61:H65)</f>
        <v>168400</v>
      </c>
      <c r="I60" s="135">
        <f>SUM(I61:I65)</f>
        <v>168400</v>
      </c>
    </row>
    <row r="61" spans="1:11" x14ac:dyDescent="0.25">
      <c r="A61" s="62">
        <v>31</v>
      </c>
      <c r="B61" s="63"/>
      <c r="C61" s="64"/>
      <c r="D61" s="61" t="s">
        <v>12</v>
      </c>
      <c r="E61" s="80">
        <v>344.02</v>
      </c>
      <c r="F61" s="135">
        <v>1200</v>
      </c>
      <c r="G61" s="85">
        <v>1200</v>
      </c>
      <c r="H61" s="135">
        <v>1200</v>
      </c>
      <c r="I61" s="281">
        <v>1200</v>
      </c>
    </row>
    <row r="62" spans="1:11" x14ac:dyDescent="0.25">
      <c r="A62" s="62">
        <v>32</v>
      </c>
      <c r="B62" s="63"/>
      <c r="C62" s="64"/>
      <c r="D62" s="61" t="s">
        <v>22</v>
      </c>
      <c r="E62" s="80">
        <v>86311.26</v>
      </c>
      <c r="F62" s="135">
        <v>123250</v>
      </c>
      <c r="G62" s="73">
        <v>133980</v>
      </c>
      <c r="H62" s="135">
        <v>133980</v>
      </c>
      <c r="I62" s="281">
        <v>133980</v>
      </c>
    </row>
    <row r="63" spans="1:11" x14ac:dyDescent="0.25">
      <c r="A63" s="62">
        <v>34</v>
      </c>
      <c r="B63" s="63"/>
      <c r="C63" s="64"/>
      <c r="D63" s="61" t="s">
        <v>66</v>
      </c>
      <c r="E63" s="80"/>
      <c r="F63" s="135">
        <v>50</v>
      </c>
      <c r="G63" s="73">
        <v>20</v>
      </c>
      <c r="H63" s="135">
        <v>20</v>
      </c>
      <c r="I63" s="281">
        <v>20</v>
      </c>
    </row>
    <row r="64" spans="1:11" ht="38.25" x14ac:dyDescent="0.25">
      <c r="A64" s="62">
        <v>37</v>
      </c>
      <c r="B64" s="63"/>
      <c r="C64" s="64"/>
      <c r="D64" s="60" t="s">
        <v>67</v>
      </c>
      <c r="E64" s="135">
        <v>27973.16</v>
      </c>
      <c r="F64" s="135">
        <v>30000</v>
      </c>
      <c r="G64" s="73">
        <v>32000</v>
      </c>
      <c r="H64" s="135">
        <v>32000</v>
      </c>
      <c r="I64" s="281">
        <v>32000</v>
      </c>
    </row>
    <row r="65" spans="1:11" x14ac:dyDescent="0.25">
      <c r="A65" s="62">
        <v>38</v>
      </c>
      <c r="B65" s="63"/>
      <c r="C65" s="64"/>
      <c r="D65" s="61" t="s">
        <v>68</v>
      </c>
      <c r="E65" s="80">
        <v>800</v>
      </c>
      <c r="F65" s="135">
        <v>800</v>
      </c>
      <c r="G65" s="73">
        <v>1200</v>
      </c>
      <c r="H65" s="135">
        <v>1200</v>
      </c>
      <c r="I65" s="281">
        <v>1200</v>
      </c>
    </row>
    <row r="66" spans="1:11" ht="25.5" x14ac:dyDescent="0.25">
      <c r="A66" s="82">
        <v>4</v>
      </c>
      <c r="B66" s="63"/>
      <c r="C66" s="64"/>
      <c r="D66" s="61" t="s">
        <v>13</v>
      </c>
      <c r="E66" s="80">
        <f>E67+E68</f>
        <v>1855.18</v>
      </c>
      <c r="F66" s="80">
        <f>F67+F68</f>
        <v>6600</v>
      </c>
      <c r="G66" s="73">
        <f>G67+G68</f>
        <v>6300</v>
      </c>
      <c r="H66" s="135">
        <f>H67+H68</f>
        <v>6300</v>
      </c>
      <c r="I66" s="135">
        <v>6300</v>
      </c>
    </row>
    <row r="67" spans="1:11" x14ac:dyDescent="0.25">
      <c r="A67" s="62">
        <v>41</v>
      </c>
      <c r="B67" s="63"/>
      <c r="C67" s="64"/>
      <c r="D67" s="61" t="s">
        <v>112</v>
      </c>
      <c r="E67" s="80"/>
      <c r="F67" s="135">
        <v>200</v>
      </c>
      <c r="G67" s="73">
        <v>100</v>
      </c>
      <c r="H67" s="135">
        <v>100</v>
      </c>
      <c r="I67" s="281">
        <v>100</v>
      </c>
    </row>
    <row r="68" spans="1:11" ht="25.5" x14ac:dyDescent="0.25">
      <c r="A68" s="62">
        <v>42</v>
      </c>
      <c r="B68" s="63"/>
      <c r="C68" s="64"/>
      <c r="D68" s="61" t="s">
        <v>27</v>
      </c>
      <c r="E68" s="80">
        <v>1855.18</v>
      </c>
      <c r="F68" s="135">
        <v>6400</v>
      </c>
      <c r="G68" s="73">
        <v>6200</v>
      </c>
      <c r="H68" s="135">
        <v>6200</v>
      </c>
      <c r="I68" s="281">
        <v>6200</v>
      </c>
    </row>
    <row r="69" spans="1:11" s="117" customFormat="1" ht="25.5" x14ac:dyDescent="0.25">
      <c r="A69" s="309" t="s">
        <v>134</v>
      </c>
      <c r="B69" s="310"/>
      <c r="C69" s="311"/>
      <c r="D69" s="126" t="s">
        <v>135</v>
      </c>
      <c r="E69" s="276">
        <f t="shared" ref="E69:I70" si="3">E70</f>
        <v>2438.4699999999998</v>
      </c>
      <c r="F69" s="276">
        <f t="shared" si="3"/>
        <v>0</v>
      </c>
      <c r="G69" s="125">
        <f t="shared" si="3"/>
        <v>0</v>
      </c>
      <c r="H69" s="125">
        <f t="shared" si="3"/>
        <v>0</v>
      </c>
      <c r="I69" s="125">
        <f t="shared" si="3"/>
        <v>0</v>
      </c>
      <c r="K69" s="277"/>
    </row>
    <row r="70" spans="1:11" s="117" customFormat="1" x14ac:dyDescent="0.25">
      <c r="A70" s="82">
        <v>3</v>
      </c>
      <c r="B70" s="121"/>
      <c r="C70" s="122"/>
      <c r="D70" s="118" t="s">
        <v>11</v>
      </c>
      <c r="E70" s="80">
        <f t="shared" si="3"/>
        <v>2438.4699999999998</v>
      </c>
      <c r="F70" s="80">
        <f t="shared" si="3"/>
        <v>0</v>
      </c>
      <c r="G70" s="119">
        <f t="shared" si="3"/>
        <v>0</v>
      </c>
      <c r="H70" s="135">
        <f t="shared" si="3"/>
        <v>0</v>
      </c>
      <c r="I70" s="135">
        <f t="shared" si="3"/>
        <v>0</v>
      </c>
      <c r="K70" s="277"/>
    </row>
    <row r="71" spans="1:11" s="117" customFormat="1" x14ac:dyDescent="0.25">
      <c r="A71" s="120">
        <v>32</v>
      </c>
      <c r="B71" s="121"/>
      <c r="C71" s="122"/>
      <c r="D71" s="118" t="s">
        <v>22</v>
      </c>
      <c r="E71" s="80">
        <v>2438.4699999999998</v>
      </c>
      <c r="F71" s="135">
        <v>0</v>
      </c>
      <c r="G71" s="119">
        <v>0</v>
      </c>
      <c r="H71" s="135">
        <v>0</v>
      </c>
      <c r="I71" s="281">
        <v>0</v>
      </c>
      <c r="K71" s="277"/>
    </row>
    <row r="72" spans="1:11" s="117" customFormat="1" ht="26.25" customHeight="1" x14ac:dyDescent="0.25">
      <c r="A72" s="309" t="s">
        <v>137</v>
      </c>
      <c r="B72" s="310"/>
      <c r="C72" s="311"/>
      <c r="D72" s="126" t="s">
        <v>136</v>
      </c>
      <c r="E72" s="276">
        <f t="shared" ref="E72:I73" si="4">E73</f>
        <v>231.38</v>
      </c>
      <c r="F72" s="276">
        <f t="shared" si="4"/>
        <v>0</v>
      </c>
      <c r="G72" s="125">
        <f t="shared" si="4"/>
        <v>0</v>
      </c>
      <c r="H72" s="125">
        <f t="shared" si="4"/>
        <v>0</v>
      </c>
      <c r="I72" s="125">
        <f t="shared" si="4"/>
        <v>0</v>
      </c>
      <c r="K72" s="277"/>
    </row>
    <row r="73" spans="1:11" s="117" customFormat="1" x14ac:dyDescent="0.25">
      <c r="A73" s="82">
        <v>3</v>
      </c>
      <c r="B73" s="121"/>
      <c r="C73" s="122"/>
      <c r="D73" s="118" t="s">
        <v>11</v>
      </c>
      <c r="E73" s="80">
        <f t="shared" si="4"/>
        <v>231.38</v>
      </c>
      <c r="F73" s="80">
        <f t="shared" si="4"/>
        <v>0</v>
      </c>
      <c r="G73" s="119">
        <f t="shared" si="4"/>
        <v>0</v>
      </c>
      <c r="H73" s="135">
        <f t="shared" si="4"/>
        <v>0</v>
      </c>
      <c r="I73" s="135">
        <f t="shared" si="4"/>
        <v>0</v>
      </c>
      <c r="K73" s="277"/>
    </row>
    <row r="74" spans="1:11" s="117" customFormat="1" x14ac:dyDescent="0.25">
      <c r="A74" s="120">
        <v>31</v>
      </c>
      <c r="B74" s="121"/>
      <c r="C74" s="122"/>
      <c r="D74" s="118" t="s">
        <v>12</v>
      </c>
      <c r="E74" s="80">
        <v>231.38</v>
      </c>
      <c r="F74" s="135">
        <v>0</v>
      </c>
      <c r="G74" s="119">
        <v>0</v>
      </c>
      <c r="H74" s="135">
        <v>0</v>
      </c>
      <c r="I74" s="281">
        <v>0</v>
      </c>
      <c r="K74" s="277"/>
    </row>
    <row r="75" spans="1:11" s="129" customFormat="1" x14ac:dyDescent="0.25">
      <c r="A75" s="309" t="s">
        <v>236</v>
      </c>
      <c r="B75" s="310"/>
      <c r="C75" s="311"/>
      <c r="D75" s="126" t="s">
        <v>237</v>
      </c>
      <c r="E75" s="276">
        <f>E76</f>
        <v>0</v>
      </c>
      <c r="F75" s="276">
        <f>F76</f>
        <v>0</v>
      </c>
      <c r="G75" s="125">
        <f>G76</f>
        <v>0</v>
      </c>
      <c r="H75" s="125">
        <f>H76</f>
        <v>0</v>
      </c>
      <c r="I75" s="125">
        <f>I76</f>
        <v>0</v>
      </c>
      <c r="K75" s="277"/>
    </row>
    <row r="76" spans="1:11" s="129" customFormat="1" x14ac:dyDescent="0.25">
      <c r="A76" s="82">
        <v>3</v>
      </c>
      <c r="B76" s="253"/>
      <c r="C76" s="254"/>
      <c r="D76" s="227" t="s">
        <v>11</v>
      </c>
      <c r="E76" s="80">
        <f>E77+E78</f>
        <v>0</v>
      </c>
      <c r="F76" s="80">
        <f>F77+F78</f>
        <v>0</v>
      </c>
      <c r="G76" s="80">
        <f>G77+G78</f>
        <v>0</v>
      </c>
      <c r="H76" s="80">
        <f>H77+H78</f>
        <v>0</v>
      </c>
      <c r="I76" s="80">
        <f>I77+I78</f>
        <v>0</v>
      </c>
      <c r="K76" s="277"/>
    </row>
    <row r="77" spans="1:11" s="129" customFormat="1" x14ac:dyDescent="0.25">
      <c r="A77" s="252">
        <v>31</v>
      </c>
      <c r="B77" s="253"/>
      <c r="C77" s="254"/>
      <c r="D77" s="227" t="s">
        <v>12</v>
      </c>
      <c r="E77" s="80">
        <v>0</v>
      </c>
      <c r="F77" s="80">
        <v>0</v>
      </c>
      <c r="G77" s="135">
        <v>0</v>
      </c>
      <c r="H77" s="135">
        <v>0</v>
      </c>
      <c r="I77" s="281">
        <v>0</v>
      </c>
      <c r="K77" s="277"/>
    </row>
    <row r="78" spans="1:11" s="129" customFormat="1" x14ac:dyDescent="0.25">
      <c r="A78" s="252">
        <v>32</v>
      </c>
      <c r="B78" s="253"/>
      <c r="C78" s="254"/>
      <c r="D78" s="227" t="s">
        <v>22</v>
      </c>
      <c r="E78" s="80">
        <v>0</v>
      </c>
      <c r="F78" s="80">
        <v>0</v>
      </c>
      <c r="G78" s="135">
        <v>0</v>
      </c>
      <c r="H78" s="135">
        <v>0</v>
      </c>
      <c r="I78" s="281">
        <v>0</v>
      </c>
      <c r="K78" s="277"/>
    </row>
    <row r="79" spans="1:11" x14ac:dyDescent="0.25">
      <c r="A79" s="312" t="s">
        <v>131</v>
      </c>
      <c r="B79" s="313"/>
      <c r="C79" s="314"/>
      <c r="D79" s="113" t="s">
        <v>113</v>
      </c>
      <c r="E79" s="269">
        <f>E80+E83</f>
        <v>3344.27</v>
      </c>
      <c r="F79" s="269">
        <f>F80+F83</f>
        <v>5000</v>
      </c>
      <c r="G79" s="114">
        <f>G80+G83</f>
        <v>4600</v>
      </c>
      <c r="H79" s="114">
        <f>H80+H83</f>
        <v>4600</v>
      </c>
      <c r="I79" s="114">
        <f>I80+I83</f>
        <v>4600</v>
      </c>
    </row>
    <row r="80" spans="1:11" x14ac:dyDescent="0.25">
      <c r="A80" s="82">
        <v>3</v>
      </c>
      <c r="B80" s="63"/>
      <c r="C80" s="64"/>
      <c r="D80" s="61" t="s">
        <v>11</v>
      </c>
      <c r="E80" s="80">
        <f>E81+E82</f>
        <v>2949.27</v>
      </c>
      <c r="F80" s="80">
        <f>F81+F82</f>
        <v>4900</v>
      </c>
      <c r="G80" s="73">
        <f>G81+G82</f>
        <v>4100</v>
      </c>
      <c r="H80" s="135">
        <f>H81+H82</f>
        <v>4100</v>
      </c>
      <c r="I80" s="135">
        <f>I81+I82</f>
        <v>4100</v>
      </c>
    </row>
    <row r="81" spans="1:11" x14ac:dyDescent="0.25">
      <c r="A81" s="62">
        <v>31</v>
      </c>
      <c r="B81" s="63"/>
      <c r="C81" s="64"/>
      <c r="D81" s="61" t="s">
        <v>12</v>
      </c>
      <c r="E81" s="80">
        <v>269.63</v>
      </c>
      <c r="F81" s="135">
        <v>600</v>
      </c>
      <c r="G81" s="73">
        <v>600</v>
      </c>
      <c r="H81" s="135">
        <v>600</v>
      </c>
      <c r="I81" s="281">
        <v>600</v>
      </c>
    </row>
    <row r="82" spans="1:11" x14ac:dyDescent="0.25">
      <c r="A82" s="62">
        <v>32</v>
      </c>
      <c r="B82" s="63"/>
      <c r="C82" s="64"/>
      <c r="D82" s="61" t="s">
        <v>22</v>
      </c>
      <c r="E82" s="80">
        <v>2679.64</v>
      </c>
      <c r="F82" s="135">
        <v>4300</v>
      </c>
      <c r="G82" s="73">
        <v>3500</v>
      </c>
      <c r="H82" s="135">
        <v>3500</v>
      </c>
      <c r="I82" s="281">
        <v>3500</v>
      </c>
    </row>
    <row r="83" spans="1:11" ht="25.5" x14ac:dyDescent="0.25">
      <c r="A83" s="62">
        <v>4</v>
      </c>
      <c r="B83" s="63"/>
      <c r="C83" s="64"/>
      <c r="D83" s="61" t="s">
        <v>13</v>
      </c>
      <c r="E83" s="80">
        <f>E84</f>
        <v>395</v>
      </c>
      <c r="F83" s="80">
        <f>F84</f>
        <v>100</v>
      </c>
      <c r="G83" s="73">
        <f>G84</f>
        <v>500</v>
      </c>
      <c r="H83" s="135">
        <f>H84</f>
        <v>500</v>
      </c>
      <c r="I83" s="135">
        <f>I84</f>
        <v>500</v>
      </c>
    </row>
    <row r="84" spans="1:11" ht="25.5" x14ac:dyDescent="0.25">
      <c r="A84" s="62">
        <v>42</v>
      </c>
      <c r="B84" s="63"/>
      <c r="C84" s="64"/>
      <c r="D84" s="61" t="s">
        <v>27</v>
      </c>
      <c r="E84" s="80">
        <v>395</v>
      </c>
      <c r="F84" s="135">
        <v>100</v>
      </c>
      <c r="G84" s="73">
        <v>500</v>
      </c>
      <c r="H84" s="135">
        <v>500</v>
      </c>
      <c r="I84" s="281">
        <v>500</v>
      </c>
    </row>
    <row r="85" spans="1:11" x14ac:dyDescent="0.25">
      <c r="A85" s="312" t="s">
        <v>114</v>
      </c>
      <c r="B85" s="313"/>
      <c r="C85" s="314"/>
      <c r="D85" s="113" t="s">
        <v>115</v>
      </c>
      <c r="E85" s="269">
        <f t="shared" ref="E85:I86" si="5">E86</f>
        <v>0</v>
      </c>
      <c r="F85" s="269">
        <f t="shared" si="5"/>
        <v>0</v>
      </c>
      <c r="G85" s="114">
        <f t="shared" si="5"/>
        <v>0</v>
      </c>
      <c r="H85" s="114">
        <f t="shared" si="5"/>
        <v>0</v>
      </c>
      <c r="I85" s="114">
        <f t="shared" si="5"/>
        <v>0</v>
      </c>
    </row>
    <row r="86" spans="1:11" x14ac:dyDescent="0.25">
      <c r="A86" s="82">
        <v>3</v>
      </c>
      <c r="B86" s="63"/>
      <c r="C86" s="64"/>
      <c r="D86" s="61" t="s">
        <v>11</v>
      </c>
      <c r="E86" s="80">
        <f t="shared" si="5"/>
        <v>0</v>
      </c>
      <c r="F86" s="80">
        <f t="shared" si="5"/>
        <v>0</v>
      </c>
      <c r="G86" s="73">
        <f t="shared" si="5"/>
        <v>0</v>
      </c>
      <c r="H86" s="135">
        <f t="shared" si="5"/>
        <v>0</v>
      </c>
      <c r="I86" s="135">
        <f t="shared" si="5"/>
        <v>0</v>
      </c>
    </row>
    <row r="87" spans="1:11" x14ac:dyDescent="0.25">
      <c r="A87" s="62">
        <v>32</v>
      </c>
      <c r="B87" s="63"/>
      <c r="C87" s="64"/>
      <c r="D87" s="61" t="s">
        <v>22</v>
      </c>
      <c r="E87" s="80">
        <v>0</v>
      </c>
      <c r="F87" s="135">
        <v>0</v>
      </c>
      <c r="G87" s="73">
        <v>0</v>
      </c>
      <c r="H87" s="135">
        <v>0</v>
      </c>
      <c r="I87" s="281">
        <v>0</v>
      </c>
    </row>
    <row r="88" spans="1:11" s="117" customFormat="1" ht="22.5" customHeight="1" x14ac:dyDescent="0.25">
      <c r="A88" s="309" t="s">
        <v>222</v>
      </c>
      <c r="B88" s="310"/>
      <c r="C88" s="311"/>
      <c r="D88" s="126" t="s">
        <v>138</v>
      </c>
      <c r="E88" s="276">
        <f t="shared" ref="E88:I89" si="6">E89</f>
        <v>348.42</v>
      </c>
      <c r="F88" s="276">
        <f t="shared" si="6"/>
        <v>0</v>
      </c>
      <c r="G88" s="125">
        <f t="shared" si="6"/>
        <v>0</v>
      </c>
      <c r="H88" s="125">
        <f t="shared" si="6"/>
        <v>0</v>
      </c>
      <c r="I88" s="125">
        <f t="shared" si="6"/>
        <v>0</v>
      </c>
      <c r="K88" s="277"/>
    </row>
    <row r="89" spans="1:11" s="117" customFormat="1" x14ac:dyDescent="0.25">
      <c r="A89" s="315">
        <v>3</v>
      </c>
      <c r="B89" s="316"/>
      <c r="C89" s="317"/>
      <c r="D89" s="118" t="s">
        <v>11</v>
      </c>
      <c r="E89" s="80">
        <f t="shared" si="6"/>
        <v>348.42</v>
      </c>
      <c r="F89" s="80">
        <f t="shared" si="6"/>
        <v>0</v>
      </c>
      <c r="G89" s="119">
        <f t="shared" si="6"/>
        <v>0</v>
      </c>
      <c r="H89" s="135">
        <f t="shared" si="6"/>
        <v>0</v>
      </c>
      <c r="I89" s="135">
        <f t="shared" si="6"/>
        <v>0</v>
      </c>
      <c r="K89" s="277"/>
    </row>
    <row r="90" spans="1:11" s="117" customFormat="1" x14ac:dyDescent="0.25">
      <c r="A90" s="318">
        <v>32</v>
      </c>
      <c r="B90" s="319"/>
      <c r="C90" s="320"/>
      <c r="D90" s="118" t="s">
        <v>22</v>
      </c>
      <c r="E90" s="80">
        <v>348.42</v>
      </c>
      <c r="F90" s="135">
        <v>0</v>
      </c>
      <c r="G90" s="119">
        <v>0</v>
      </c>
      <c r="H90" s="135">
        <v>0</v>
      </c>
      <c r="I90" s="281">
        <v>0</v>
      </c>
      <c r="K90" s="277"/>
    </row>
    <row r="91" spans="1:11" x14ac:dyDescent="0.25">
      <c r="A91" s="312" t="s">
        <v>116</v>
      </c>
      <c r="B91" s="313"/>
      <c r="C91" s="314"/>
      <c r="D91" s="113" t="s">
        <v>117</v>
      </c>
      <c r="E91" s="269">
        <f>E92+E94</f>
        <v>489</v>
      </c>
      <c r="F91" s="269">
        <f>F92+F94</f>
        <v>1670</v>
      </c>
      <c r="G91" s="114">
        <f>G92+G94</f>
        <v>1800</v>
      </c>
      <c r="H91" s="114">
        <f>H92+H94</f>
        <v>1800</v>
      </c>
      <c r="I91" s="114">
        <f>I92+I94</f>
        <v>1800</v>
      </c>
    </row>
    <row r="92" spans="1:11" x14ac:dyDescent="0.25">
      <c r="A92" s="82">
        <v>3</v>
      </c>
      <c r="B92" s="63"/>
      <c r="C92" s="64"/>
      <c r="D92" s="61" t="s">
        <v>11</v>
      </c>
      <c r="E92" s="80">
        <f>E93</f>
        <v>400</v>
      </c>
      <c r="F92" s="80">
        <f>F93</f>
        <v>1100</v>
      </c>
      <c r="G92" s="73">
        <f>G93</f>
        <v>1100</v>
      </c>
      <c r="H92" s="135">
        <f>H93</f>
        <v>1100</v>
      </c>
      <c r="I92" s="135">
        <f>I93</f>
        <v>1100</v>
      </c>
    </row>
    <row r="93" spans="1:11" x14ac:dyDescent="0.25">
      <c r="A93" s="62">
        <v>32</v>
      </c>
      <c r="B93" s="63"/>
      <c r="C93" s="64"/>
      <c r="D93" s="61" t="s">
        <v>22</v>
      </c>
      <c r="E93" s="80">
        <v>400</v>
      </c>
      <c r="F93" s="135">
        <v>1100</v>
      </c>
      <c r="G93" s="73">
        <v>1100</v>
      </c>
      <c r="H93" s="135">
        <v>1100</v>
      </c>
      <c r="I93" s="281">
        <v>1100</v>
      </c>
    </row>
    <row r="94" spans="1:11" ht="25.5" x14ac:dyDescent="0.25">
      <c r="A94" s="82">
        <v>4</v>
      </c>
      <c r="B94" s="63"/>
      <c r="C94" s="64"/>
      <c r="D94" s="61" t="s">
        <v>13</v>
      </c>
      <c r="E94" s="80">
        <f>E95</f>
        <v>89</v>
      </c>
      <c r="F94" s="80">
        <f>F95</f>
        <v>570</v>
      </c>
      <c r="G94" s="73">
        <f>G95</f>
        <v>700</v>
      </c>
      <c r="H94" s="135">
        <f>H95</f>
        <v>700</v>
      </c>
      <c r="I94" s="135">
        <f>I95</f>
        <v>700</v>
      </c>
    </row>
    <row r="95" spans="1:11" ht="25.5" x14ac:dyDescent="0.25">
      <c r="A95" s="62">
        <v>42</v>
      </c>
      <c r="B95" s="63"/>
      <c r="C95" s="64"/>
      <c r="D95" s="61" t="s">
        <v>27</v>
      </c>
      <c r="E95" s="80">
        <v>89</v>
      </c>
      <c r="F95" s="135">
        <v>570</v>
      </c>
      <c r="G95" s="73">
        <v>700</v>
      </c>
      <c r="H95" s="135">
        <v>700</v>
      </c>
      <c r="I95" s="281">
        <v>700</v>
      </c>
    </row>
    <row r="96" spans="1:11" s="117" customFormat="1" ht="24" customHeight="1" x14ac:dyDescent="0.25">
      <c r="A96" s="309" t="s">
        <v>139</v>
      </c>
      <c r="B96" s="310"/>
      <c r="C96" s="311"/>
      <c r="D96" s="126" t="s">
        <v>140</v>
      </c>
      <c r="E96" s="276">
        <f t="shared" ref="E96:I97" si="7">E97</f>
        <v>105.13</v>
      </c>
      <c r="F96" s="276">
        <f t="shared" si="7"/>
        <v>0</v>
      </c>
      <c r="G96" s="125">
        <f t="shared" si="7"/>
        <v>0</v>
      </c>
      <c r="H96" s="125">
        <f t="shared" si="7"/>
        <v>0</v>
      </c>
      <c r="I96" s="125">
        <f t="shared" si="7"/>
        <v>0</v>
      </c>
      <c r="K96" s="277"/>
    </row>
    <row r="97" spans="1:11" s="117" customFormat="1" x14ac:dyDescent="0.25">
      <c r="A97" s="315">
        <v>3</v>
      </c>
      <c r="B97" s="316"/>
      <c r="C97" s="317"/>
      <c r="D97" s="118" t="s">
        <v>11</v>
      </c>
      <c r="E97" s="80">
        <f t="shared" si="7"/>
        <v>105.13</v>
      </c>
      <c r="F97" s="80">
        <f t="shared" si="7"/>
        <v>0</v>
      </c>
      <c r="G97" s="119">
        <f t="shared" si="7"/>
        <v>0</v>
      </c>
      <c r="H97" s="135">
        <f t="shared" si="7"/>
        <v>0</v>
      </c>
      <c r="I97" s="135">
        <f t="shared" si="7"/>
        <v>0</v>
      </c>
      <c r="K97" s="277"/>
    </row>
    <row r="98" spans="1:11" s="117" customFormat="1" x14ac:dyDescent="0.25">
      <c r="A98" s="318">
        <v>32</v>
      </c>
      <c r="B98" s="319"/>
      <c r="C98" s="320"/>
      <c r="D98" s="118" t="s">
        <v>22</v>
      </c>
      <c r="E98" s="80">
        <v>105.13</v>
      </c>
      <c r="F98" s="80">
        <v>0</v>
      </c>
      <c r="G98" s="119">
        <v>0</v>
      </c>
      <c r="H98" s="135">
        <v>0</v>
      </c>
      <c r="I98" s="281"/>
      <c r="K98" s="277"/>
    </row>
    <row r="99" spans="1:11" ht="23.25" customHeight="1" x14ac:dyDescent="0.25">
      <c r="A99" s="312" t="s">
        <v>118</v>
      </c>
      <c r="B99" s="313"/>
      <c r="C99" s="314"/>
      <c r="D99" s="113" t="s">
        <v>119</v>
      </c>
      <c r="E99" s="269">
        <f>E100+E102</f>
        <v>2337.29</v>
      </c>
      <c r="F99" s="269">
        <f>F100+F102</f>
        <v>10000</v>
      </c>
      <c r="G99" s="114">
        <f>G100+G102</f>
        <v>6100</v>
      </c>
      <c r="H99" s="114">
        <f>H100+H102</f>
        <v>6100</v>
      </c>
      <c r="I99" s="114">
        <f>I100+I102</f>
        <v>6100</v>
      </c>
    </row>
    <row r="100" spans="1:11" ht="23.25" customHeight="1" x14ac:dyDescent="0.25">
      <c r="A100" s="83">
        <v>3</v>
      </c>
      <c r="B100" s="58"/>
      <c r="C100" s="59"/>
      <c r="D100" s="61" t="s">
        <v>11</v>
      </c>
      <c r="E100" s="80">
        <f>E101</f>
        <v>2337.29</v>
      </c>
      <c r="F100" s="80">
        <f>F101</f>
        <v>9900</v>
      </c>
      <c r="G100" s="73">
        <f>G101</f>
        <v>6000</v>
      </c>
      <c r="H100" s="135">
        <f>H101</f>
        <v>6000</v>
      </c>
      <c r="I100" s="135">
        <f>I101</f>
        <v>6000</v>
      </c>
    </row>
    <row r="101" spans="1:11" x14ac:dyDescent="0.25">
      <c r="A101" s="62">
        <v>32</v>
      </c>
      <c r="B101" s="63"/>
      <c r="C101" s="64"/>
      <c r="D101" s="61" t="s">
        <v>22</v>
      </c>
      <c r="E101" s="80">
        <v>2337.29</v>
      </c>
      <c r="F101" s="80">
        <v>9900</v>
      </c>
      <c r="G101" s="73">
        <v>6000</v>
      </c>
      <c r="H101" s="135">
        <v>6000</v>
      </c>
      <c r="I101" s="281">
        <v>6000</v>
      </c>
    </row>
    <row r="102" spans="1:11" ht="25.5" x14ac:dyDescent="0.25">
      <c r="A102" s="82">
        <v>4</v>
      </c>
      <c r="B102" s="63"/>
      <c r="C102" s="64"/>
      <c r="D102" s="61" t="s">
        <v>13</v>
      </c>
      <c r="E102" s="80">
        <f>E103</f>
        <v>0</v>
      </c>
      <c r="F102" s="80">
        <f>F103</f>
        <v>100</v>
      </c>
      <c r="G102" s="73">
        <f>G103</f>
        <v>100</v>
      </c>
      <c r="H102" s="135">
        <f>H103</f>
        <v>100</v>
      </c>
      <c r="I102" s="135">
        <f>I103</f>
        <v>100</v>
      </c>
    </row>
    <row r="103" spans="1:11" ht="25.5" x14ac:dyDescent="0.25">
      <c r="A103" s="62">
        <v>42</v>
      </c>
      <c r="B103" s="63"/>
      <c r="C103" s="64"/>
      <c r="D103" s="61" t="s">
        <v>27</v>
      </c>
      <c r="E103" s="80">
        <v>0</v>
      </c>
      <c r="F103" s="135">
        <v>100</v>
      </c>
      <c r="G103" s="73">
        <v>100</v>
      </c>
      <c r="H103" s="135">
        <v>100</v>
      </c>
      <c r="I103" s="281">
        <v>100</v>
      </c>
    </row>
    <row r="104" spans="1:11" ht="25.5" x14ac:dyDescent="0.25">
      <c r="A104" s="321" t="s">
        <v>120</v>
      </c>
      <c r="B104" s="322"/>
      <c r="C104" s="323"/>
      <c r="D104" s="93" t="s">
        <v>121</v>
      </c>
      <c r="E104" s="269">
        <f>E105+E109</f>
        <v>74019.709999999992</v>
      </c>
      <c r="F104" s="269">
        <f>F105+F109</f>
        <v>130000</v>
      </c>
      <c r="G104" s="98">
        <f>G105+G109</f>
        <v>225000</v>
      </c>
      <c r="H104" s="98">
        <f>H105+H109</f>
        <v>225000</v>
      </c>
      <c r="I104" s="98">
        <f>I105+I109</f>
        <v>225000</v>
      </c>
    </row>
    <row r="105" spans="1:11" x14ac:dyDescent="0.25">
      <c r="A105" s="312" t="s">
        <v>104</v>
      </c>
      <c r="B105" s="313"/>
      <c r="C105" s="314"/>
      <c r="D105" s="113" t="s">
        <v>105</v>
      </c>
      <c r="E105" s="269">
        <f>E106</f>
        <v>39869.71</v>
      </c>
      <c r="F105" s="269">
        <f>F106</f>
        <v>89100</v>
      </c>
      <c r="G105" s="114">
        <f>G106</f>
        <v>149880</v>
      </c>
      <c r="H105" s="114">
        <f>H106</f>
        <v>149880</v>
      </c>
      <c r="I105" s="114">
        <f>I106</f>
        <v>149880</v>
      </c>
    </row>
    <row r="106" spans="1:11" x14ac:dyDescent="0.25">
      <c r="A106" s="83">
        <v>3</v>
      </c>
      <c r="B106" s="58"/>
      <c r="C106" s="59"/>
      <c r="D106" s="61" t="s">
        <v>11</v>
      </c>
      <c r="E106" s="80">
        <f>E107+E108</f>
        <v>39869.71</v>
      </c>
      <c r="F106" s="80">
        <f>F107+F108</f>
        <v>89100</v>
      </c>
      <c r="G106" s="73">
        <f>G107+G108</f>
        <v>149880</v>
      </c>
      <c r="H106" s="135">
        <f>H107+H108</f>
        <v>149880</v>
      </c>
      <c r="I106" s="135">
        <f>I107+I108</f>
        <v>149880</v>
      </c>
    </row>
    <row r="107" spans="1:11" x14ac:dyDescent="0.25">
      <c r="A107" s="57">
        <v>31</v>
      </c>
      <c r="B107" s="58"/>
      <c r="C107" s="59"/>
      <c r="D107" s="61" t="s">
        <v>12</v>
      </c>
      <c r="E107" s="80">
        <v>39089.11</v>
      </c>
      <c r="F107" s="135">
        <v>87200</v>
      </c>
      <c r="G107" s="73">
        <v>148280</v>
      </c>
      <c r="H107" s="135">
        <v>148280</v>
      </c>
      <c r="I107" s="281">
        <v>148280</v>
      </c>
    </row>
    <row r="108" spans="1:11" x14ac:dyDescent="0.25">
      <c r="A108" s="57">
        <v>32</v>
      </c>
      <c r="B108" s="63"/>
      <c r="C108" s="64"/>
      <c r="D108" s="61" t="s">
        <v>22</v>
      </c>
      <c r="E108" s="80">
        <v>780.6</v>
      </c>
      <c r="F108" s="135">
        <v>1900</v>
      </c>
      <c r="G108" s="73">
        <v>1600</v>
      </c>
      <c r="H108" s="135">
        <v>1600</v>
      </c>
      <c r="I108" s="281">
        <v>1600</v>
      </c>
    </row>
    <row r="109" spans="1:11" ht="25.5" x14ac:dyDescent="0.25">
      <c r="A109" s="312" t="s">
        <v>122</v>
      </c>
      <c r="B109" s="313"/>
      <c r="C109" s="314"/>
      <c r="D109" s="113" t="s">
        <v>123</v>
      </c>
      <c r="E109" s="269">
        <f>E110</f>
        <v>34150</v>
      </c>
      <c r="F109" s="269">
        <f>F110</f>
        <v>40900</v>
      </c>
      <c r="G109" s="114">
        <f>G110</f>
        <v>75120</v>
      </c>
      <c r="H109" s="114">
        <f>H110</f>
        <v>75120</v>
      </c>
      <c r="I109" s="114">
        <f>I110</f>
        <v>75120</v>
      </c>
    </row>
    <row r="110" spans="1:11" x14ac:dyDescent="0.25">
      <c r="A110" s="83">
        <v>3</v>
      </c>
      <c r="B110" s="58"/>
      <c r="C110" s="59"/>
      <c r="D110" s="61" t="s">
        <v>11</v>
      </c>
      <c r="E110" s="80">
        <f>E111+E112</f>
        <v>34150</v>
      </c>
      <c r="F110" s="80">
        <f>F111+F112</f>
        <v>40900</v>
      </c>
      <c r="G110" s="73">
        <f>G111+G112</f>
        <v>75120</v>
      </c>
      <c r="H110" s="135">
        <f>H111+H112</f>
        <v>75120</v>
      </c>
      <c r="I110" s="135">
        <f>I111+I112</f>
        <v>75120</v>
      </c>
    </row>
    <row r="111" spans="1:11" x14ac:dyDescent="0.25">
      <c r="A111" s="57">
        <v>31</v>
      </c>
      <c r="B111" s="58"/>
      <c r="C111" s="59"/>
      <c r="D111" s="61" t="s">
        <v>12</v>
      </c>
      <c r="E111" s="80">
        <v>32450</v>
      </c>
      <c r="F111" s="135">
        <v>37600</v>
      </c>
      <c r="G111" s="73">
        <v>71420</v>
      </c>
      <c r="H111" s="135">
        <v>71420</v>
      </c>
      <c r="I111" s="281">
        <v>71420</v>
      </c>
    </row>
    <row r="112" spans="1:11" x14ac:dyDescent="0.25">
      <c r="A112" s="57">
        <v>32</v>
      </c>
      <c r="B112" s="63"/>
      <c r="C112" s="64"/>
      <c r="D112" s="61" t="s">
        <v>22</v>
      </c>
      <c r="E112" s="80">
        <v>1700</v>
      </c>
      <c r="F112" s="135">
        <v>3300</v>
      </c>
      <c r="G112" s="73">
        <v>3700</v>
      </c>
      <c r="H112" s="135">
        <v>3700</v>
      </c>
      <c r="I112" s="281">
        <v>3700</v>
      </c>
    </row>
    <row r="113" spans="1:9" ht="15" customHeight="1" x14ac:dyDescent="0.25">
      <c r="A113" s="321" t="s">
        <v>126</v>
      </c>
      <c r="B113" s="322"/>
      <c r="C113" s="323"/>
      <c r="D113" s="93" t="s">
        <v>125</v>
      </c>
      <c r="E113" s="269">
        <f t="shared" ref="E113:I116" si="8">E114</f>
        <v>4241.53</v>
      </c>
      <c r="F113" s="269">
        <f t="shared" si="8"/>
        <v>8000</v>
      </c>
      <c r="G113" s="98">
        <f t="shared" si="8"/>
        <v>8000</v>
      </c>
      <c r="H113" s="98">
        <f t="shared" si="8"/>
        <v>8000</v>
      </c>
      <c r="I113" s="98">
        <f t="shared" si="8"/>
        <v>8000</v>
      </c>
    </row>
    <row r="114" spans="1:9" ht="25.5" x14ac:dyDescent="0.25">
      <c r="A114" s="321" t="s">
        <v>124</v>
      </c>
      <c r="B114" s="322"/>
      <c r="C114" s="323"/>
      <c r="D114" s="115" t="s">
        <v>127</v>
      </c>
      <c r="E114" s="269">
        <f t="shared" si="8"/>
        <v>4241.53</v>
      </c>
      <c r="F114" s="269">
        <f t="shared" si="8"/>
        <v>8000</v>
      </c>
      <c r="G114" s="98">
        <f t="shared" si="8"/>
        <v>8000</v>
      </c>
      <c r="H114" s="98">
        <f t="shared" si="8"/>
        <v>8000</v>
      </c>
      <c r="I114" s="98">
        <f t="shared" si="8"/>
        <v>8000</v>
      </c>
    </row>
    <row r="115" spans="1:9" x14ac:dyDescent="0.25">
      <c r="A115" s="312" t="s">
        <v>104</v>
      </c>
      <c r="B115" s="313"/>
      <c r="C115" s="314"/>
      <c r="D115" s="113" t="s">
        <v>105</v>
      </c>
      <c r="E115" s="269">
        <f t="shared" si="8"/>
        <v>4241.53</v>
      </c>
      <c r="F115" s="269">
        <f t="shared" si="8"/>
        <v>8000</v>
      </c>
      <c r="G115" s="114">
        <f t="shared" si="8"/>
        <v>8000</v>
      </c>
      <c r="H115" s="114">
        <f t="shared" si="8"/>
        <v>8000</v>
      </c>
      <c r="I115" s="114">
        <f t="shared" si="8"/>
        <v>8000</v>
      </c>
    </row>
    <row r="116" spans="1:9" x14ac:dyDescent="0.25">
      <c r="A116" s="83">
        <v>3</v>
      </c>
      <c r="B116" s="65"/>
      <c r="C116" s="66"/>
      <c r="D116" s="61" t="s">
        <v>11</v>
      </c>
      <c r="E116" s="80">
        <f t="shared" si="8"/>
        <v>4241.53</v>
      </c>
      <c r="F116" s="80">
        <f t="shared" si="8"/>
        <v>8000</v>
      </c>
      <c r="G116" s="73">
        <f t="shared" si="8"/>
        <v>8000</v>
      </c>
      <c r="H116" s="135">
        <f t="shared" si="8"/>
        <v>8000</v>
      </c>
      <c r="I116" s="135">
        <f t="shared" si="8"/>
        <v>8000</v>
      </c>
    </row>
    <row r="117" spans="1:9" x14ac:dyDescent="0.25">
      <c r="A117" s="57">
        <v>32</v>
      </c>
      <c r="B117" s="65"/>
      <c r="C117" s="66"/>
      <c r="D117" s="61" t="s">
        <v>22</v>
      </c>
      <c r="E117" s="80">
        <v>4241.53</v>
      </c>
      <c r="F117" s="135">
        <v>8000</v>
      </c>
      <c r="G117" s="73">
        <v>8000</v>
      </c>
      <c r="H117" s="135">
        <v>8000</v>
      </c>
      <c r="I117" s="281">
        <v>8000</v>
      </c>
    </row>
    <row r="118" spans="1:9" x14ac:dyDescent="0.25">
      <c r="A118" s="57"/>
      <c r="B118" s="63"/>
      <c r="C118" s="64"/>
      <c r="D118" s="61"/>
      <c r="E118" s="80"/>
      <c r="F118" s="135"/>
      <c r="G118" s="73"/>
      <c r="H118" s="135"/>
      <c r="I118" s="281"/>
    </row>
    <row r="121" spans="1:9" x14ac:dyDescent="0.25">
      <c r="C121" s="128"/>
      <c r="D121" t="s">
        <v>248</v>
      </c>
    </row>
  </sheetData>
  <mergeCells count="57">
    <mergeCell ref="A39:C39"/>
    <mergeCell ref="A46:C46"/>
    <mergeCell ref="A48:C48"/>
    <mergeCell ref="A52:C52"/>
    <mergeCell ref="A59:C59"/>
    <mergeCell ref="A40:C40"/>
    <mergeCell ref="A42:C42"/>
    <mergeCell ref="A43:C43"/>
    <mergeCell ref="A44:C44"/>
    <mergeCell ref="A45:C45"/>
    <mergeCell ref="A53:C53"/>
    <mergeCell ref="A54:C54"/>
    <mergeCell ref="A28:C28"/>
    <mergeCell ref="A29:C29"/>
    <mergeCell ref="A30:C30"/>
    <mergeCell ref="A31:C31"/>
    <mergeCell ref="A35:C35"/>
    <mergeCell ref="A20:C20"/>
    <mergeCell ref="A22:C22"/>
    <mergeCell ref="A24:C24"/>
    <mergeCell ref="A27:C27"/>
    <mergeCell ref="A26:C26"/>
    <mergeCell ref="A25:C25"/>
    <mergeCell ref="A115:C115"/>
    <mergeCell ref="A1:I1"/>
    <mergeCell ref="A3:I3"/>
    <mergeCell ref="A5:C5"/>
    <mergeCell ref="A10:C10"/>
    <mergeCell ref="A11:C11"/>
    <mergeCell ref="A12:C12"/>
    <mergeCell ref="A21:C21"/>
    <mergeCell ref="A7:C7"/>
    <mergeCell ref="A8:C8"/>
    <mergeCell ref="A9:C9"/>
    <mergeCell ref="A23:C23"/>
    <mergeCell ref="A14:C14"/>
    <mergeCell ref="A18:C18"/>
    <mergeCell ref="A13:C13"/>
    <mergeCell ref="A19:C19"/>
    <mergeCell ref="A104:C104"/>
    <mergeCell ref="A105:C105"/>
    <mergeCell ref="A109:C109"/>
    <mergeCell ref="A114:C114"/>
    <mergeCell ref="A113:C113"/>
    <mergeCell ref="A69:C69"/>
    <mergeCell ref="A79:C79"/>
    <mergeCell ref="A85:C85"/>
    <mergeCell ref="A91:C91"/>
    <mergeCell ref="A99:C99"/>
    <mergeCell ref="A72:C72"/>
    <mergeCell ref="A88:C88"/>
    <mergeCell ref="A89:C89"/>
    <mergeCell ref="A90:C90"/>
    <mergeCell ref="A96:C96"/>
    <mergeCell ref="A97:C97"/>
    <mergeCell ref="A98:C98"/>
    <mergeCell ref="A75:C75"/>
  </mergeCells>
  <pageMargins left="0.7" right="0.7" top="0.75" bottom="0.75" header="0.3" footer="0.3"/>
  <pageSetup paperSize="9" scale="2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opLeftCell="A238" zoomScaleNormal="100" workbookViewId="0">
      <selection activeCell="D250" sqref="D250"/>
    </sheetView>
  </sheetViews>
  <sheetFormatPr defaultRowHeight="15" x14ac:dyDescent="0.25"/>
  <cols>
    <col min="1" max="1" width="19.7109375" customWidth="1"/>
    <col min="2" max="2" width="6" customWidth="1"/>
    <col min="3" max="3" width="4.140625" customWidth="1"/>
    <col min="4" max="4" width="23.140625" customWidth="1"/>
    <col min="5" max="5" width="17.42578125" customWidth="1"/>
    <col min="6" max="6" width="17.28515625" customWidth="1"/>
    <col min="7" max="7" width="15.140625" customWidth="1"/>
    <col min="8" max="8" width="12" customWidth="1"/>
    <col min="9" max="9" width="13.85546875" customWidth="1"/>
    <col min="10" max="10" width="1" customWidth="1"/>
  </cols>
  <sheetData>
    <row r="1" spans="1:12" x14ac:dyDescent="0.25">
      <c r="A1" s="352" t="s">
        <v>231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2" ht="18" x14ac:dyDescent="0.25">
      <c r="A2" s="222" t="s">
        <v>234</v>
      </c>
      <c r="B2" s="222"/>
      <c r="C2" s="222"/>
      <c r="D2" s="19"/>
      <c r="E2" s="19"/>
      <c r="F2" s="19"/>
      <c r="G2" s="19"/>
      <c r="H2" s="19"/>
      <c r="I2" s="19"/>
      <c r="J2" s="19"/>
      <c r="K2" s="223"/>
      <c r="L2" s="223"/>
    </row>
    <row r="3" spans="1:12" ht="15.75" x14ac:dyDescent="0.25">
      <c r="D3" s="292" t="s">
        <v>223</v>
      </c>
      <c r="E3" s="293"/>
      <c r="F3" s="293"/>
      <c r="G3" s="293"/>
      <c r="H3" s="293"/>
      <c r="I3" s="293"/>
      <c r="J3" s="293"/>
      <c r="K3" s="293"/>
      <c r="L3" s="293"/>
    </row>
    <row r="5" spans="1:12" ht="38.25" x14ac:dyDescent="0.25">
      <c r="A5" s="325" t="s">
        <v>20</v>
      </c>
      <c r="B5" s="326"/>
      <c r="C5" s="327"/>
      <c r="D5" s="133" t="s">
        <v>21</v>
      </c>
      <c r="E5" s="219" t="s">
        <v>228</v>
      </c>
      <c r="F5" s="220" t="s">
        <v>229</v>
      </c>
      <c r="G5" s="220" t="s">
        <v>230</v>
      </c>
      <c r="H5" s="221" t="s">
        <v>232</v>
      </c>
      <c r="I5" s="221" t="s">
        <v>233</v>
      </c>
    </row>
    <row r="6" spans="1:12" ht="51" x14ac:dyDescent="0.25">
      <c r="A6" s="321" t="s">
        <v>142</v>
      </c>
      <c r="B6" s="322"/>
      <c r="C6" s="323"/>
      <c r="D6" s="179" t="s">
        <v>85</v>
      </c>
      <c r="E6" s="148"/>
      <c r="F6" s="149"/>
      <c r="G6" s="150">
        <f>SUM(G7)</f>
        <v>2659020</v>
      </c>
      <c r="H6" s="149"/>
      <c r="I6" s="149"/>
    </row>
    <row r="7" spans="1:12" x14ac:dyDescent="0.25">
      <c r="A7" s="321" t="s">
        <v>143</v>
      </c>
      <c r="B7" s="322"/>
      <c r="C7" s="323"/>
      <c r="D7" s="179" t="s">
        <v>144</v>
      </c>
      <c r="E7" s="148"/>
      <c r="F7" s="149"/>
      <c r="G7" s="150">
        <f>SUM(G9,G263)</f>
        <v>2659020</v>
      </c>
      <c r="H7" s="149"/>
      <c r="I7" s="149"/>
    </row>
    <row r="8" spans="1:12" ht="25.5" x14ac:dyDescent="0.25">
      <c r="A8" s="321" t="s">
        <v>145</v>
      </c>
      <c r="B8" s="322"/>
      <c r="C8" s="323"/>
      <c r="D8" s="179" t="s">
        <v>207</v>
      </c>
      <c r="E8" s="148"/>
      <c r="F8" s="149"/>
      <c r="G8" s="150">
        <f>SUM(G7)</f>
        <v>2659020</v>
      </c>
      <c r="H8" s="149"/>
      <c r="I8" s="149"/>
    </row>
    <row r="9" spans="1:12" x14ac:dyDescent="0.25">
      <c r="A9" s="321" t="s">
        <v>146</v>
      </c>
      <c r="B9" s="322"/>
      <c r="C9" s="323"/>
      <c r="D9" s="179" t="s">
        <v>147</v>
      </c>
      <c r="E9" s="148"/>
      <c r="F9" s="149"/>
      <c r="G9" s="150">
        <f>SUM(G10,G56)</f>
        <v>2651020</v>
      </c>
      <c r="H9" s="149"/>
      <c r="I9" s="149"/>
    </row>
    <row r="10" spans="1:12" ht="25.5" x14ac:dyDescent="0.25">
      <c r="A10" s="321" t="s">
        <v>148</v>
      </c>
      <c r="B10" s="322"/>
      <c r="C10" s="323"/>
      <c r="D10" s="179" t="s">
        <v>149</v>
      </c>
      <c r="E10" s="148"/>
      <c r="F10" s="149"/>
      <c r="G10" s="150">
        <f>SUM(G11,G39,G51)</f>
        <v>2010450</v>
      </c>
      <c r="H10" s="149"/>
      <c r="I10" s="149"/>
    </row>
    <row r="11" spans="1:12" ht="51" x14ac:dyDescent="0.25">
      <c r="A11" s="321" t="s">
        <v>90</v>
      </c>
      <c r="B11" s="322"/>
      <c r="C11" s="323"/>
      <c r="D11" s="179" t="s">
        <v>91</v>
      </c>
      <c r="E11" s="148"/>
      <c r="F11" s="149"/>
      <c r="G11" s="150">
        <f>SUM(G12)</f>
        <v>181680</v>
      </c>
      <c r="H11" s="149"/>
      <c r="I11" s="149"/>
    </row>
    <row r="12" spans="1:12" ht="25.5" x14ac:dyDescent="0.25">
      <c r="A12" s="312" t="s">
        <v>92</v>
      </c>
      <c r="B12" s="313"/>
      <c r="C12" s="314"/>
      <c r="D12" s="180" t="s">
        <v>150</v>
      </c>
      <c r="E12" s="148"/>
      <c r="F12" s="149"/>
      <c r="G12" s="150">
        <f>SUM(G13)</f>
        <v>181680</v>
      </c>
      <c r="H12" s="149"/>
      <c r="I12" s="181"/>
      <c r="L12" s="256"/>
    </row>
    <row r="13" spans="1:12" x14ac:dyDescent="0.25">
      <c r="A13" s="349">
        <v>3</v>
      </c>
      <c r="B13" s="350"/>
      <c r="C13" s="351"/>
      <c r="D13" s="226" t="s">
        <v>11</v>
      </c>
      <c r="E13" s="192"/>
      <c r="F13" s="193"/>
      <c r="G13" s="194">
        <f>SUM(G14)</f>
        <v>181680</v>
      </c>
      <c r="H13" s="193"/>
      <c r="I13" s="230"/>
    </row>
    <row r="14" spans="1:12" x14ac:dyDescent="0.25">
      <c r="A14" s="346">
        <v>32</v>
      </c>
      <c r="B14" s="347"/>
      <c r="C14" s="348"/>
      <c r="D14" s="226" t="s">
        <v>22</v>
      </c>
      <c r="E14" s="192"/>
      <c r="F14" s="193"/>
      <c r="G14" s="194">
        <f>SUM(G15:G38)</f>
        <v>181680</v>
      </c>
      <c r="H14" s="193"/>
      <c r="I14" s="230"/>
    </row>
    <row r="15" spans="1:12" x14ac:dyDescent="0.25">
      <c r="A15" s="153"/>
      <c r="B15" s="170">
        <v>3211</v>
      </c>
      <c r="C15" s="155"/>
      <c r="D15" s="134" t="s">
        <v>151</v>
      </c>
      <c r="E15" s="130"/>
      <c r="F15" s="131"/>
      <c r="G15" s="135">
        <v>3000</v>
      </c>
      <c r="H15" s="131"/>
      <c r="I15" s="132"/>
    </row>
    <row r="16" spans="1:12" ht="25.5" x14ac:dyDescent="0.25">
      <c r="A16" s="153"/>
      <c r="B16" s="170">
        <v>3213</v>
      </c>
      <c r="C16" s="155"/>
      <c r="D16" s="134" t="s">
        <v>152</v>
      </c>
      <c r="E16" s="130"/>
      <c r="F16" s="131"/>
      <c r="G16" s="135">
        <v>1100</v>
      </c>
      <c r="H16" s="131"/>
      <c r="I16" s="132"/>
    </row>
    <row r="17" spans="1:9" ht="25.5" x14ac:dyDescent="0.25">
      <c r="A17" s="153"/>
      <c r="B17" s="170">
        <v>3214</v>
      </c>
      <c r="C17" s="155"/>
      <c r="D17" s="134" t="s">
        <v>153</v>
      </c>
      <c r="E17" s="130"/>
      <c r="F17" s="131"/>
      <c r="G17" s="135">
        <v>600</v>
      </c>
      <c r="H17" s="131"/>
      <c r="I17" s="132"/>
    </row>
    <row r="18" spans="1:9" ht="25.5" x14ac:dyDescent="0.25">
      <c r="A18" s="153"/>
      <c r="B18" s="170">
        <v>3221</v>
      </c>
      <c r="C18" s="155"/>
      <c r="D18" s="134" t="s">
        <v>154</v>
      </c>
      <c r="E18" s="130"/>
      <c r="F18" s="131"/>
      <c r="G18" s="135">
        <v>5600</v>
      </c>
      <c r="H18" s="131"/>
      <c r="I18" s="132"/>
    </row>
    <row r="19" spans="1:9" x14ac:dyDescent="0.25">
      <c r="A19" s="153"/>
      <c r="B19" s="262">
        <v>3222</v>
      </c>
      <c r="C19" s="155"/>
      <c r="D19" s="134" t="s">
        <v>155</v>
      </c>
      <c r="E19" s="130"/>
      <c r="F19" s="131"/>
      <c r="G19" s="135">
        <v>10</v>
      </c>
      <c r="H19" s="131"/>
      <c r="I19" s="132"/>
    </row>
    <row r="20" spans="1:9" x14ac:dyDescent="0.25">
      <c r="A20" s="153"/>
      <c r="B20" s="170">
        <v>3223</v>
      </c>
      <c r="C20" s="155"/>
      <c r="D20" s="134" t="s">
        <v>156</v>
      </c>
      <c r="E20" s="130"/>
      <c r="F20" s="131"/>
      <c r="G20" s="84">
        <v>90000</v>
      </c>
      <c r="H20" s="131"/>
      <c r="I20" s="132"/>
    </row>
    <row r="21" spans="1:9" ht="38.25" x14ac:dyDescent="0.25">
      <c r="A21" s="153"/>
      <c r="B21" s="170">
        <v>3224</v>
      </c>
      <c r="C21" s="155"/>
      <c r="D21" s="134" t="s">
        <v>157</v>
      </c>
      <c r="E21" s="130"/>
      <c r="F21" s="131"/>
      <c r="G21" s="135">
        <v>2600</v>
      </c>
      <c r="H21" s="131"/>
      <c r="I21" s="132"/>
    </row>
    <row r="22" spans="1:9" ht="25.5" x14ac:dyDescent="0.25">
      <c r="A22" s="153"/>
      <c r="B22" s="170">
        <v>3227</v>
      </c>
      <c r="C22" s="155"/>
      <c r="D22" s="134" t="s">
        <v>159</v>
      </c>
      <c r="E22" s="130"/>
      <c r="F22" s="131"/>
      <c r="G22" s="135">
        <v>200</v>
      </c>
      <c r="H22" s="131"/>
      <c r="I22" s="132"/>
    </row>
    <row r="23" spans="1:9" ht="25.5" x14ac:dyDescent="0.25">
      <c r="A23" s="153"/>
      <c r="B23" s="170">
        <v>3231</v>
      </c>
      <c r="C23" s="155"/>
      <c r="D23" s="134" t="s">
        <v>160</v>
      </c>
      <c r="E23" s="130"/>
      <c r="F23" s="131"/>
      <c r="G23" s="135">
        <v>4500</v>
      </c>
      <c r="H23" s="131"/>
      <c r="I23" s="132"/>
    </row>
    <row r="24" spans="1:9" ht="38.25" x14ac:dyDescent="0.25">
      <c r="A24" s="153"/>
      <c r="B24" s="262">
        <v>3231</v>
      </c>
      <c r="C24" s="155"/>
      <c r="D24" s="134" t="s">
        <v>161</v>
      </c>
      <c r="E24" s="130"/>
      <c r="F24" s="131"/>
      <c r="G24" s="84">
        <v>10000</v>
      </c>
      <c r="H24" s="131"/>
      <c r="I24" s="132"/>
    </row>
    <row r="25" spans="1:9" ht="25.5" x14ac:dyDescent="0.25">
      <c r="A25" s="153"/>
      <c r="B25" s="170">
        <v>3232</v>
      </c>
      <c r="C25" s="155"/>
      <c r="D25" s="134" t="s">
        <v>162</v>
      </c>
      <c r="E25" s="130"/>
      <c r="F25" s="131"/>
      <c r="G25" s="84">
        <v>35000</v>
      </c>
      <c r="H25" s="131"/>
      <c r="I25" s="132"/>
    </row>
    <row r="26" spans="1:9" ht="25.5" x14ac:dyDescent="0.25">
      <c r="A26" s="153"/>
      <c r="B26" s="170">
        <v>3232</v>
      </c>
      <c r="C26" s="155"/>
      <c r="D26" s="134" t="s">
        <v>162</v>
      </c>
      <c r="E26" s="130"/>
      <c r="F26" s="131"/>
      <c r="G26" s="135">
        <v>2650</v>
      </c>
      <c r="H26" s="131"/>
      <c r="I26" s="132"/>
    </row>
    <row r="27" spans="1:9" ht="25.5" x14ac:dyDescent="0.25">
      <c r="A27" s="153"/>
      <c r="B27" s="170">
        <v>3233</v>
      </c>
      <c r="C27" s="155"/>
      <c r="D27" s="134" t="s">
        <v>163</v>
      </c>
      <c r="E27" s="130"/>
      <c r="F27" s="131"/>
      <c r="G27" s="135">
        <v>150</v>
      </c>
      <c r="H27" s="131"/>
      <c r="I27" s="132"/>
    </row>
    <row r="28" spans="1:9" x14ac:dyDescent="0.25">
      <c r="A28" s="153"/>
      <c r="B28" s="170">
        <v>3234</v>
      </c>
      <c r="C28" s="155"/>
      <c r="D28" s="134" t="s">
        <v>164</v>
      </c>
      <c r="E28" s="130"/>
      <c r="F28" s="131"/>
      <c r="G28" s="135">
        <v>6000</v>
      </c>
      <c r="H28" s="131"/>
      <c r="I28" s="132"/>
    </row>
    <row r="29" spans="1:9" ht="25.5" x14ac:dyDescent="0.25">
      <c r="A29" s="153"/>
      <c r="B29" s="170">
        <v>3236</v>
      </c>
      <c r="C29" s="155"/>
      <c r="D29" s="134" t="s">
        <v>166</v>
      </c>
      <c r="E29" s="130"/>
      <c r="F29" s="131"/>
      <c r="G29" s="135">
        <v>1170</v>
      </c>
      <c r="H29" s="131"/>
      <c r="I29" s="132"/>
    </row>
    <row r="30" spans="1:9" ht="38.25" x14ac:dyDescent="0.25">
      <c r="A30" s="153"/>
      <c r="B30" s="170">
        <v>3236</v>
      </c>
      <c r="C30" s="155"/>
      <c r="D30" s="134" t="s">
        <v>167</v>
      </c>
      <c r="E30" s="130"/>
      <c r="F30" s="131"/>
      <c r="G30" s="84">
        <v>4500</v>
      </c>
      <c r="H30" s="131"/>
      <c r="I30" s="132"/>
    </row>
    <row r="31" spans="1:9" ht="25.5" x14ac:dyDescent="0.25">
      <c r="A31" s="153"/>
      <c r="B31" s="154">
        <v>3237</v>
      </c>
      <c r="C31" s="155"/>
      <c r="D31" s="134" t="s">
        <v>168</v>
      </c>
      <c r="E31" s="130"/>
      <c r="F31" s="131"/>
      <c r="G31" s="135">
        <v>600</v>
      </c>
      <c r="H31" s="131"/>
      <c r="I31" s="132"/>
    </row>
    <row r="32" spans="1:9" x14ac:dyDescent="0.25">
      <c r="A32" s="153"/>
      <c r="B32" s="154">
        <v>3238</v>
      </c>
      <c r="C32" s="155"/>
      <c r="D32" s="134" t="s">
        <v>169</v>
      </c>
      <c r="E32" s="130"/>
      <c r="F32" s="131"/>
      <c r="G32" s="135">
        <v>4000</v>
      </c>
      <c r="H32" s="131"/>
      <c r="I32" s="132"/>
    </row>
    <row r="33" spans="1:12" x14ac:dyDescent="0.25">
      <c r="A33" s="153"/>
      <c r="B33" s="154">
        <v>3239</v>
      </c>
      <c r="C33" s="155"/>
      <c r="D33" s="134" t="s">
        <v>170</v>
      </c>
      <c r="E33" s="130"/>
      <c r="F33" s="131"/>
      <c r="G33" s="135">
        <v>2100</v>
      </c>
      <c r="H33" s="131"/>
      <c r="I33" s="132"/>
    </row>
    <row r="34" spans="1:12" x14ac:dyDescent="0.25">
      <c r="A34" s="153"/>
      <c r="B34" s="154">
        <v>3292</v>
      </c>
      <c r="C34" s="155"/>
      <c r="D34" s="134" t="s">
        <v>171</v>
      </c>
      <c r="E34" s="130"/>
      <c r="F34" s="131"/>
      <c r="G34" s="135">
        <v>6600</v>
      </c>
      <c r="H34" s="131"/>
      <c r="I34" s="132"/>
    </row>
    <row r="35" spans="1:12" x14ac:dyDescent="0.25">
      <c r="A35" s="153"/>
      <c r="B35" s="154">
        <v>3293</v>
      </c>
      <c r="C35" s="155"/>
      <c r="D35" s="134" t="s">
        <v>185</v>
      </c>
      <c r="E35" s="130"/>
      <c r="F35" s="131"/>
      <c r="G35" s="135">
        <v>100</v>
      </c>
      <c r="H35" s="131"/>
      <c r="I35" s="132"/>
    </row>
    <row r="36" spans="1:12" x14ac:dyDescent="0.25">
      <c r="A36" s="153"/>
      <c r="B36" s="154">
        <v>3294</v>
      </c>
      <c r="C36" s="155"/>
      <c r="D36" s="134" t="s">
        <v>172</v>
      </c>
      <c r="E36" s="130"/>
      <c r="F36" s="131"/>
      <c r="G36" s="135">
        <v>130</v>
      </c>
      <c r="H36" s="131"/>
      <c r="I36" s="132"/>
    </row>
    <row r="37" spans="1:12" x14ac:dyDescent="0.25">
      <c r="A37" s="153"/>
      <c r="B37" s="154">
        <v>3295</v>
      </c>
      <c r="C37" s="155"/>
      <c r="D37" s="134" t="s">
        <v>173</v>
      </c>
      <c r="E37" s="130"/>
      <c r="F37" s="131"/>
      <c r="G37" s="135">
        <v>270</v>
      </c>
      <c r="H37" s="131"/>
      <c r="I37" s="132"/>
    </row>
    <row r="38" spans="1:12" ht="25.5" x14ac:dyDescent="0.25">
      <c r="A38" s="153"/>
      <c r="B38" s="154">
        <v>3299</v>
      </c>
      <c r="C38" s="155"/>
      <c r="D38" s="134" t="s">
        <v>174</v>
      </c>
      <c r="E38" s="130"/>
      <c r="F38" s="131"/>
      <c r="G38" s="135">
        <v>800</v>
      </c>
      <c r="H38" s="131"/>
      <c r="I38" s="132"/>
    </row>
    <row r="39" spans="1:12" ht="38.25" x14ac:dyDescent="0.25">
      <c r="A39" s="321" t="s">
        <v>93</v>
      </c>
      <c r="B39" s="322"/>
      <c r="C39" s="323"/>
      <c r="D39" s="179" t="s">
        <v>94</v>
      </c>
      <c r="E39" s="148"/>
      <c r="F39" s="149"/>
      <c r="G39" s="150">
        <f>SUM(G40)</f>
        <v>1828100</v>
      </c>
      <c r="H39" s="149"/>
      <c r="I39" s="149"/>
    </row>
    <row r="40" spans="1:12" ht="38.25" x14ac:dyDescent="0.25">
      <c r="A40" s="312" t="s">
        <v>95</v>
      </c>
      <c r="B40" s="313"/>
      <c r="C40" s="314"/>
      <c r="D40" s="180" t="s">
        <v>208</v>
      </c>
      <c r="E40" s="148"/>
      <c r="F40" s="149"/>
      <c r="G40" s="150">
        <f>SUM(G41)</f>
        <v>1828100</v>
      </c>
      <c r="H40" s="149"/>
      <c r="I40" s="149"/>
    </row>
    <row r="41" spans="1:12" x14ac:dyDescent="0.25">
      <c r="A41" s="349">
        <v>3</v>
      </c>
      <c r="B41" s="350"/>
      <c r="C41" s="351"/>
      <c r="D41" s="169" t="s">
        <v>11</v>
      </c>
      <c r="E41" s="192"/>
      <c r="F41" s="193"/>
      <c r="G41" s="194">
        <f>SUM(G42,G48)</f>
        <v>1828100</v>
      </c>
      <c r="H41" s="193"/>
      <c r="I41" s="193"/>
      <c r="L41" s="257"/>
    </row>
    <row r="42" spans="1:12" ht="18" customHeight="1" x14ac:dyDescent="0.25">
      <c r="A42" s="142">
        <v>31</v>
      </c>
      <c r="B42" s="156"/>
      <c r="C42" s="157"/>
      <c r="D42" s="157" t="s">
        <v>12</v>
      </c>
      <c r="E42" s="143"/>
      <c r="F42" s="144"/>
      <c r="G42" s="145">
        <f>SUM(G43:G47)</f>
        <v>1773000</v>
      </c>
      <c r="H42" s="144"/>
      <c r="I42" s="144"/>
    </row>
    <row r="43" spans="1:12" x14ac:dyDescent="0.25">
      <c r="A43" s="186"/>
      <c r="B43" s="187">
        <v>3111</v>
      </c>
      <c r="C43" s="188"/>
      <c r="D43" s="188" t="s">
        <v>175</v>
      </c>
      <c r="E43" s="189"/>
      <c r="F43" s="190"/>
      <c r="G43" s="229">
        <v>1420000</v>
      </c>
      <c r="H43" s="190"/>
      <c r="I43" s="190"/>
    </row>
    <row r="44" spans="1:12" ht="15.75" customHeight="1" x14ac:dyDescent="0.25">
      <c r="A44" s="186"/>
      <c r="B44" s="187">
        <v>3113</v>
      </c>
      <c r="C44" s="188"/>
      <c r="D44" s="188" t="s">
        <v>176</v>
      </c>
      <c r="E44" s="189"/>
      <c r="F44" s="190"/>
      <c r="G44" s="229">
        <v>30000</v>
      </c>
      <c r="H44" s="190"/>
      <c r="I44" s="190"/>
    </row>
    <row r="45" spans="1:12" ht="14.25" customHeight="1" x14ac:dyDescent="0.25">
      <c r="A45" s="186"/>
      <c r="B45" s="187">
        <v>3114</v>
      </c>
      <c r="C45" s="188"/>
      <c r="D45" s="188" t="s">
        <v>177</v>
      </c>
      <c r="E45" s="189"/>
      <c r="F45" s="190"/>
      <c r="G45" s="229">
        <v>15000</v>
      </c>
      <c r="H45" s="190"/>
      <c r="I45" s="190"/>
    </row>
    <row r="46" spans="1:12" ht="19.5" customHeight="1" x14ac:dyDescent="0.25">
      <c r="A46" s="186"/>
      <c r="B46" s="187">
        <v>3121</v>
      </c>
      <c r="C46" s="188"/>
      <c r="D46" s="188" t="s">
        <v>178</v>
      </c>
      <c r="E46" s="189"/>
      <c r="F46" s="190"/>
      <c r="G46" s="229">
        <v>78000</v>
      </c>
      <c r="H46" s="190"/>
      <c r="I46" s="190"/>
    </row>
    <row r="47" spans="1:12" ht="25.5" x14ac:dyDescent="0.25">
      <c r="A47" s="186"/>
      <c r="B47" s="187">
        <v>3132</v>
      </c>
      <c r="C47" s="188"/>
      <c r="D47" s="188" t="s">
        <v>179</v>
      </c>
      <c r="E47" s="189"/>
      <c r="F47" s="190"/>
      <c r="G47" s="229">
        <v>230000</v>
      </c>
      <c r="H47" s="190"/>
      <c r="I47" s="190"/>
    </row>
    <row r="48" spans="1:12" x14ac:dyDescent="0.25">
      <c r="A48" s="231">
        <v>32</v>
      </c>
      <c r="B48" s="225"/>
      <c r="C48" s="226"/>
      <c r="D48" s="226" t="s">
        <v>22</v>
      </c>
      <c r="E48" s="192"/>
      <c r="F48" s="193"/>
      <c r="G48" s="194">
        <f>SUM(G49:G50)</f>
        <v>55100</v>
      </c>
      <c r="H48" s="193"/>
      <c r="I48" s="193"/>
    </row>
    <row r="49" spans="1:12" ht="38.25" x14ac:dyDescent="0.25">
      <c r="A49" s="136"/>
      <c r="B49" s="152">
        <v>3212</v>
      </c>
      <c r="C49" s="134"/>
      <c r="D49" s="134" t="s">
        <v>180</v>
      </c>
      <c r="E49" s="130"/>
      <c r="F49" s="131"/>
      <c r="G49" s="84">
        <v>49000</v>
      </c>
      <c r="H49" s="131"/>
      <c r="I49" s="131"/>
    </row>
    <row r="50" spans="1:12" x14ac:dyDescent="0.25">
      <c r="A50" s="136"/>
      <c r="B50" s="152">
        <v>3295</v>
      </c>
      <c r="C50" s="134"/>
      <c r="D50" s="134" t="s">
        <v>173</v>
      </c>
      <c r="E50" s="130"/>
      <c r="F50" s="131"/>
      <c r="G50" s="135">
        <v>6100</v>
      </c>
      <c r="H50" s="131"/>
      <c r="I50" s="131"/>
    </row>
    <row r="51" spans="1:12" ht="25.5" x14ac:dyDescent="0.25">
      <c r="A51" s="321" t="s">
        <v>97</v>
      </c>
      <c r="B51" s="322"/>
      <c r="C51" s="323"/>
      <c r="D51" s="179" t="s">
        <v>98</v>
      </c>
      <c r="E51" s="148"/>
      <c r="F51" s="149"/>
      <c r="G51" s="150">
        <f>SUM(G52)</f>
        <v>670</v>
      </c>
      <c r="H51" s="149"/>
      <c r="I51" s="149"/>
    </row>
    <row r="52" spans="1:12" ht="25.5" x14ac:dyDescent="0.25">
      <c r="A52" s="343" t="s">
        <v>92</v>
      </c>
      <c r="B52" s="344"/>
      <c r="C52" s="345"/>
      <c r="D52" s="180" t="s">
        <v>150</v>
      </c>
      <c r="E52" s="148"/>
      <c r="F52" s="149"/>
      <c r="G52" s="150">
        <f>SUM(G53)</f>
        <v>670</v>
      </c>
      <c r="H52" s="149"/>
      <c r="I52" s="149"/>
      <c r="L52" s="257"/>
    </row>
    <row r="53" spans="1:12" ht="25.5" x14ac:dyDescent="0.25">
      <c r="A53" s="224">
        <v>4</v>
      </c>
      <c r="B53" s="225"/>
      <c r="C53" s="226"/>
      <c r="D53" s="226" t="s">
        <v>13</v>
      </c>
      <c r="E53" s="192"/>
      <c r="F53" s="193"/>
      <c r="G53" s="194">
        <f>SUM(G54)</f>
        <v>670</v>
      </c>
      <c r="H53" s="193"/>
      <c r="I53" s="193"/>
    </row>
    <row r="54" spans="1:12" ht="38.25" x14ac:dyDescent="0.25">
      <c r="A54" s="224">
        <v>42</v>
      </c>
      <c r="B54" s="225"/>
      <c r="C54" s="226"/>
      <c r="D54" s="226" t="s">
        <v>27</v>
      </c>
      <c r="E54" s="192"/>
      <c r="F54" s="193"/>
      <c r="G54" s="194">
        <f>SUM(G55)</f>
        <v>670</v>
      </c>
      <c r="H54" s="193"/>
      <c r="I54" s="193"/>
    </row>
    <row r="55" spans="1:12" x14ac:dyDescent="0.25">
      <c r="A55" s="151"/>
      <c r="B55" s="152">
        <v>4241</v>
      </c>
      <c r="C55" s="134"/>
      <c r="D55" s="134" t="s">
        <v>181</v>
      </c>
      <c r="E55" s="130"/>
      <c r="F55" s="131"/>
      <c r="G55" s="135">
        <v>670</v>
      </c>
      <c r="H55" s="131"/>
      <c r="I55" s="131"/>
    </row>
    <row r="56" spans="1:12" ht="25.5" x14ac:dyDescent="0.25">
      <c r="A56" s="321" t="s">
        <v>182</v>
      </c>
      <c r="B56" s="322"/>
      <c r="C56" s="323"/>
      <c r="D56" s="179" t="s">
        <v>183</v>
      </c>
      <c r="E56" s="148"/>
      <c r="F56" s="149"/>
      <c r="G56" s="150">
        <f>SUM(G57,G113,G241)</f>
        <v>640570</v>
      </c>
      <c r="H56" s="149"/>
      <c r="I56" s="149"/>
    </row>
    <row r="57" spans="1:12" ht="25.5" x14ac:dyDescent="0.25">
      <c r="A57" s="321" t="s">
        <v>102</v>
      </c>
      <c r="B57" s="322"/>
      <c r="C57" s="323"/>
      <c r="D57" s="179" t="s">
        <v>103</v>
      </c>
      <c r="E57" s="148"/>
      <c r="F57" s="149"/>
      <c r="G57" s="150">
        <f>SUM(G58,G66,G107)</f>
        <v>314300</v>
      </c>
      <c r="H57" s="149"/>
      <c r="I57" s="149"/>
    </row>
    <row r="58" spans="1:12" ht="25.5" x14ac:dyDescent="0.25">
      <c r="A58" s="312" t="s">
        <v>104</v>
      </c>
      <c r="B58" s="313"/>
      <c r="C58" s="314"/>
      <c r="D58" s="180" t="s">
        <v>184</v>
      </c>
      <c r="E58" s="148"/>
      <c r="F58" s="149"/>
      <c r="G58" s="150">
        <f>SUM(G59)</f>
        <v>166000</v>
      </c>
      <c r="H58" s="149"/>
      <c r="I58" s="181"/>
      <c r="L58" s="255"/>
    </row>
    <row r="59" spans="1:12" x14ac:dyDescent="0.25">
      <c r="A59" s="349">
        <v>3</v>
      </c>
      <c r="B59" s="350"/>
      <c r="C59" s="351"/>
      <c r="D59" s="226" t="s">
        <v>11</v>
      </c>
      <c r="E59" s="192"/>
      <c r="F59" s="193"/>
      <c r="G59" s="194">
        <f>SUM(G60,G64)</f>
        <v>166000</v>
      </c>
      <c r="H59" s="193"/>
      <c r="I59" s="230"/>
    </row>
    <row r="60" spans="1:12" x14ac:dyDescent="0.25">
      <c r="A60" s="346">
        <v>31</v>
      </c>
      <c r="B60" s="347"/>
      <c r="C60" s="348"/>
      <c r="D60" s="226" t="s">
        <v>12</v>
      </c>
      <c r="E60" s="192"/>
      <c r="F60" s="193"/>
      <c r="G60" s="194">
        <f>SUM(G61:G63)</f>
        <v>164000</v>
      </c>
      <c r="H60" s="193"/>
      <c r="I60" s="230"/>
    </row>
    <row r="61" spans="1:12" x14ac:dyDescent="0.25">
      <c r="A61" s="153"/>
      <c r="B61" s="154">
        <v>3111</v>
      </c>
      <c r="C61" s="155"/>
      <c r="D61" s="134" t="s">
        <v>175</v>
      </c>
      <c r="E61" s="130"/>
      <c r="F61" s="131"/>
      <c r="G61" s="84">
        <v>137000</v>
      </c>
      <c r="H61" s="131"/>
      <c r="I61" s="132"/>
    </row>
    <row r="62" spans="1:12" ht="25.5" x14ac:dyDescent="0.25">
      <c r="A62" s="153"/>
      <c r="B62" s="154">
        <v>3121</v>
      </c>
      <c r="C62" s="155"/>
      <c r="D62" s="134" t="s">
        <v>178</v>
      </c>
      <c r="E62" s="130"/>
      <c r="F62" s="131"/>
      <c r="G62" s="84">
        <v>4000</v>
      </c>
      <c r="H62" s="131"/>
      <c r="I62" s="132"/>
    </row>
    <row r="63" spans="1:12" ht="25.5" x14ac:dyDescent="0.25">
      <c r="A63" s="153"/>
      <c r="B63" s="154">
        <v>3132</v>
      </c>
      <c r="C63" s="155"/>
      <c r="D63" s="134" t="s">
        <v>179</v>
      </c>
      <c r="E63" s="130"/>
      <c r="F63" s="131"/>
      <c r="G63" s="84">
        <v>23000</v>
      </c>
      <c r="H63" s="131"/>
      <c r="I63" s="132"/>
    </row>
    <row r="64" spans="1:12" x14ac:dyDescent="0.25">
      <c r="A64" s="232">
        <v>32</v>
      </c>
      <c r="B64" s="233"/>
      <c r="C64" s="234"/>
      <c r="D64" s="226" t="s">
        <v>22</v>
      </c>
      <c r="E64" s="192"/>
      <c r="F64" s="193"/>
      <c r="G64" s="194">
        <f>SUM(G65)</f>
        <v>2000</v>
      </c>
      <c r="H64" s="193"/>
      <c r="I64" s="230"/>
    </row>
    <row r="65" spans="1:12" ht="38.25" x14ac:dyDescent="0.25">
      <c r="A65" s="153"/>
      <c r="B65" s="154">
        <v>3212</v>
      </c>
      <c r="C65" s="155"/>
      <c r="D65" s="134" t="s">
        <v>180</v>
      </c>
      <c r="E65" s="130"/>
      <c r="F65" s="131"/>
      <c r="G65" s="84">
        <v>2000</v>
      </c>
      <c r="H65" s="131"/>
      <c r="I65" s="132"/>
    </row>
    <row r="66" spans="1:12" ht="51" x14ac:dyDescent="0.25">
      <c r="A66" s="312" t="s">
        <v>106</v>
      </c>
      <c r="B66" s="313"/>
      <c r="C66" s="314"/>
      <c r="D66" s="180" t="s">
        <v>205</v>
      </c>
      <c r="E66" s="148"/>
      <c r="F66" s="149"/>
      <c r="G66" s="150">
        <f>SUM(G67,G100)</f>
        <v>143300</v>
      </c>
      <c r="H66" s="149"/>
      <c r="I66" s="181"/>
    </row>
    <row r="67" spans="1:12" x14ac:dyDescent="0.25">
      <c r="A67" s="349">
        <v>3</v>
      </c>
      <c r="B67" s="350"/>
      <c r="C67" s="351"/>
      <c r="D67" s="226" t="s">
        <v>11</v>
      </c>
      <c r="E67" s="192"/>
      <c r="F67" s="193"/>
      <c r="G67" s="194">
        <f>SUM(G68,G72,G97)</f>
        <v>138500</v>
      </c>
      <c r="H67" s="193"/>
      <c r="I67" s="230"/>
      <c r="L67" s="259"/>
    </row>
    <row r="68" spans="1:12" x14ac:dyDescent="0.25">
      <c r="A68" s="363">
        <v>31</v>
      </c>
      <c r="B68" s="364"/>
      <c r="C68" s="365"/>
      <c r="D68" s="226" t="s">
        <v>12</v>
      </c>
      <c r="E68" s="192"/>
      <c r="F68" s="193"/>
      <c r="G68" s="194">
        <f>SUM(G69:G71)</f>
        <v>50500</v>
      </c>
      <c r="H68" s="193"/>
      <c r="I68" s="230"/>
    </row>
    <row r="69" spans="1:12" x14ac:dyDescent="0.25">
      <c r="A69" s="153"/>
      <c r="B69" s="154">
        <v>3111</v>
      </c>
      <c r="C69" s="155"/>
      <c r="D69" s="134" t="s">
        <v>175</v>
      </c>
      <c r="E69" s="130"/>
      <c r="F69" s="131"/>
      <c r="G69" s="84">
        <v>40000</v>
      </c>
      <c r="H69" s="131"/>
      <c r="I69" s="132"/>
    </row>
    <row r="70" spans="1:12" ht="25.5" x14ac:dyDescent="0.25">
      <c r="A70" s="153"/>
      <c r="B70" s="154">
        <v>3121</v>
      </c>
      <c r="C70" s="155"/>
      <c r="D70" s="134" t="s">
        <v>178</v>
      </c>
      <c r="E70" s="130"/>
      <c r="F70" s="131"/>
      <c r="G70" s="84">
        <v>4000</v>
      </c>
      <c r="H70" s="131"/>
      <c r="I70" s="132"/>
    </row>
    <row r="71" spans="1:12" ht="25.5" x14ac:dyDescent="0.25">
      <c r="A71" s="153"/>
      <c r="B71" s="154">
        <v>3132</v>
      </c>
      <c r="C71" s="155"/>
      <c r="D71" s="134" t="s">
        <v>179</v>
      </c>
      <c r="E71" s="130"/>
      <c r="F71" s="131"/>
      <c r="G71" s="84">
        <v>6500</v>
      </c>
      <c r="H71" s="131"/>
      <c r="I71" s="132"/>
    </row>
    <row r="72" spans="1:12" x14ac:dyDescent="0.25">
      <c r="A72" s="167">
        <v>32</v>
      </c>
      <c r="B72" s="198"/>
      <c r="C72" s="166"/>
      <c r="D72" s="166" t="s">
        <v>22</v>
      </c>
      <c r="E72" s="146"/>
      <c r="F72" s="146"/>
      <c r="G72" s="147">
        <f>SUM(G73:G96)</f>
        <v>87900</v>
      </c>
      <c r="H72" s="146"/>
      <c r="I72" s="146"/>
    </row>
    <row r="73" spans="1:12" x14ac:dyDescent="0.25">
      <c r="A73" s="153"/>
      <c r="B73" s="154">
        <v>3211</v>
      </c>
      <c r="C73" s="155"/>
      <c r="D73" s="134" t="s">
        <v>151</v>
      </c>
      <c r="E73" s="139"/>
      <c r="F73" s="139"/>
      <c r="G73" s="202">
        <v>3000</v>
      </c>
      <c r="H73" s="139"/>
      <c r="I73" s="139"/>
    </row>
    <row r="74" spans="1:12" ht="38.25" x14ac:dyDescent="0.25">
      <c r="A74" s="153"/>
      <c r="B74" s="154">
        <v>3212</v>
      </c>
      <c r="C74" s="155"/>
      <c r="D74" s="134" t="s">
        <v>180</v>
      </c>
      <c r="E74" s="139"/>
      <c r="F74" s="139"/>
      <c r="G74" s="202">
        <v>2000</v>
      </c>
      <c r="H74" s="139"/>
      <c r="I74" s="139"/>
    </row>
    <row r="75" spans="1:12" ht="25.5" x14ac:dyDescent="0.25">
      <c r="A75" s="153"/>
      <c r="B75" s="154">
        <v>3213</v>
      </c>
      <c r="C75" s="155"/>
      <c r="D75" s="134" t="s">
        <v>152</v>
      </c>
      <c r="E75" s="139"/>
      <c r="F75" s="139"/>
      <c r="G75" s="202">
        <v>100</v>
      </c>
      <c r="H75" s="139"/>
      <c r="I75" s="139"/>
    </row>
    <row r="76" spans="1:12" ht="25.5" x14ac:dyDescent="0.25">
      <c r="A76" s="153"/>
      <c r="B76" s="154">
        <v>3214</v>
      </c>
      <c r="C76" s="155"/>
      <c r="D76" s="134" t="s">
        <v>153</v>
      </c>
      <c r="E76" s="139"/>
      <c r="F76" s="139"/>
      <c r="G76" s="140">
        <v>0</v>
      </c>
      <c r="H76" s="139"/>
      <c r="I76" s="139"/>
    </row>
    <row r="77" spans="1:12" ht="25.5" x14ac:dyDescent="0.25">
      <c r="A77" s="153"/>
      <c r="B77" s="154">
        <v>3221</v>
      </c>
      <c r="C77" s="155"/>
      <c r="D77" s="134" t="s">
        <v>154</v>
      </c>
      <c r="E77" s="139"/>
      <c r="F77" s="139"/>
      <c r="G77" s="140">
        <v>5500</v>
      </c>
      <c r="H77" s="139"/>
      <c r="I77" s="139"/>
    </row>
    <row r="78" spans="1:12" x14ac:dyDescent="0.25">
      <c r="A78" s="153"/>
      <c r="B78" s="263">
        <v>3222</v>
      </c>
      <c r="C78" s="155"/>
      <c r="D78" s="134" t="s">
        <v>155</v>
      </c>
      <c r="E78" s="139"/>
      <c r="F78" s="139"/>
      <c r="G78" s="140">
        <v>55000</v>
      </c>
      <c r="H78" s="139"/>
      <c r="I78" s="139"/>
    </row>
    <row r="79" spans="1:12" x14ac:dyDescent="0.25">
      <c r="A79" s="153"/>
      <c r="B79" s="154">
        <v>3223</v>
      </c>
      <c r="C79" s="155"/>
      <c r="D79" s="134" t="s">
        <v>156</v>
      </c>
      <c r="E79" s="139"/>
      <c r="F79" s="139"/>
      <c r="G79" s="140">
        <v>100</v>
      </c>
      <c r="H79" s="139"/>
      <c r="I79" s="139"/>
    </row>
    <row r="80" spans="1:12" ht="38.25" x14ac:dyDescent="0.25">
      <c r="A80" s="153"/>
      <c r="B80" s="154">
        <v>3224</v>
      </c>
      <c r="C80" s="155"/>
      <c r="D80" s="134" t="s">
        <v>157</v>
      </c>
      <c r="E80" s="139"/>
      <c r="F80" s="139"/>
      <c r="G80" s="140">
        <v>1000</v>
      </c>
      <c r="H80" s="139"/>
      <c r="I80" s="139"/>
    </row>
    <row r="81" spans="1:9" x14ac:dyDescent="0.25">
      <c r="A81" s="153"/>
      <c r="B81" s="154">
        <v>3225</v>
      </c>
      <c r="C81" s="155"/>
      <c r="D81" s="134" t="s">
        <v>158</v>
      </c>
      <c r="E81" s="139"/>
      <c r="F81" s="139"/>
      <c r="G81" s="140">
        <v>1500</v>
      </c>
      <c r="H81" s="139"/>
      <c r="I81" s="139"/>
    </row>
    <row r="82" spans="1:9" ht="25.5" x14ac:dyDescent="0.25">
      <c r="A82" s="153"/>
      <c r="B82" s="154">
        <v>3227</v>
      </c>
      <c r="C82" s="155"/>
      <c r="D82" s="134" t="s">
        <v>159</v>
      </c>
      <c r="E82" s="139"/>
      <c r="F82" s="139"/>
      <c r="G82" s="202">
        <v>500</v>
      </c>
      <c r="H82" s="139"/>
      <c r="I82" s="139"/>
    </row>
    <row r="83" spans="1:9" ht="25.5" x14ac:dyDescent="0.25">
      <c r="A83" s="153"/>
      <c r="B83" s="154">
        <v>3231</v>
      </c>
      <c r="C83" s="155"/>
      <c r="D83" s="134" t="s">
        <v>160</v>
      </c>
      <c r="E83" s="139"/>
      <c r="F83" s="139"/>
      <c r="G83" s="140">
        <v>800</v>
      </c>
      <c r="H83" s="139"/>
      <c r="I83" s="139"/>
    </row>
    <row r="84" spans="1:9" ht="25.5" x14ac:dyDescent="0.25">
      <c r="A84" s="153"/>
      <c r="B84" s="154">
        <v>3232</v>
      </c>
      <c r="C84" s="155"/>
      <c r="D84" s="134" t="s">
        <v>162</v>
      </c>
      <c r="E84" s="139"/>
      <c r="F84" s="139"/>
      <c r="G84" s="140">
        <v>2000</v>
      </c>
      <c r="H84" s="139"/>
      <c r="I84" s="139"/>
    </row>
    <row r="85" spans="1:9" ht="25.5" x14ac:dyDescent="0.25">
      <c r="A85" s="153"/>
      <c r="B85" s="154">
        <v>3233</v>
      </c>
      <c r="C85" s="155"/>
      <c r="D85" s="134" t="s">
        <v>163</v>
      </c>
      <c r="E85" s="139"/>
      <c r="F85" s="139"/>
      <c r="G85" s="202">
        <v>100</v>
      </c>
      <c r="H85" s="139"/>
      <c r="I85" s="139"/>
    </row>
    <row r="86" spans="1:9" x14ac:dyDescent="0.25">
      <c r="A86" s="153"/>
      <c r="B86" s="154">
        <v>3234</v>
      </c>
      <c r="C86" s="155"/>
      <c r="D86" s="134" t="s">
        <v>164</v>
      </c>
      <c r="E86" s="139"/>
      <c r="F86" s="139"/>
      <c r="G86" s="140">
        <v>700</v>
      </c>
      <c r="H86" s="139"/>
      <c r="I86" s="139"/>
    </row>
    <row r="87" spans="1:9" x14ac:dyDescent="0.25">
      <c r="A87" s="153"/>
      <c r="B87" s="154">
        <v>3235</v>
      </c>
      <c r="C87" s="155"/>
      <c r="D87" s="134" t="s">
        <v>165</v>
      </c>
      <c r="E87" s="139"/>
      <c r="F87" s="139"/>
      <c r="G87" s="202">
        <v>2500</v>
      </c>
      <c r="H87" s="139"/>
      <c r="I87" s="139"/>
    </row>
    <row r="88" spans="1:9" ht="25.5" x14ac:dyDescent="0.25">
      <c r="A88" s="153"/>
      <c r="B88" s="154">
        <v>3236</v>
      </c>
      <c r="C88" s="155"/>
      <c r="D88" s="134" t="s">
        <v>166</v>
      </c>
      <c r="E88" s="139"/>
      <c r="F88" s="139"/>
      <c r="G88" s="140">
        <v>1300</v>
      </c>
      <c r="H88" s="139"/>
      <c r="I88" s="139"/>
    </row>
    <row r="89" spans="1:9" ht="25.5" x14ac:dyDescent="0.25">
      <c r="A89" s="153"/>
      <c r="B89" s="154">
        <v>3237</v>
      </c>
      <c r="C89" s="155"/>
      <c r="D89" s="134" t="s">
        <v>168</v>
      </c>
      <c r="E89" s="139"/>
      <c r="F89" s="139"/>
      <c r="G89" s="202">
        <v>200</v>
      </c>
      <c r="H89" s="139"/>
      <c r="I89" s="139"/>
    </row>
    <row r="90" spans="1:9" x14ac:dyDescent="0.25">
      <c r="A90" s="153"/>
      <c r="B90" s="154">
        <v>3238</v>
      </c>
      <c r="C90" s="155"/>
      <c r="D90" s="134" t="s">
        <v>169</v>
      </c>
      <c r="E90" s="139"/>
      <c r="F90" s="139"/>
      <c r="G90" s="140">
        <v>500</v>
      </c>
      <c r="H90" s="139"/>
      <c r="I90" s="139"/>
    </row>
    <row r="91" spans="1:9" x14ac:dyDescent="0.25">
      <c r="A91" s="153"/>
      <c r="B91" s="154">
        <v>3239</v>
      </c>
      <c r="C91" s="155"/>
      <c r="D91" s="134" t="s">
        <v>170</v>
      </c>
      <c r="E91" s="139"/>
      <c r="F91" s="139"/>
      <c r="G91" s="140">
        <v>5300</v>
      </c>
      <c r="H91" s="139"/>
      <c r="I91" s="139"/>
    </row>
    <row r="92" spans="1:9" x14ac:dyDescent="0.25">
      <c r="A92" s="153"/>
      <c r="B92" s="154">
        <v>3292</v>
      </c>
      <c r="C92" s="155"/>
      <c r="D92" s="134" t="s">
        <v>171</v>
      </c>
      <c r="E92" s="139"/>
      <c r="F92" s="139"/>
      <c r="G92" s="140">
        <v>700</v>
      </c>
      <c r="H92" s="139"/>
      <c r="I92" s="139"/>
    </row>
    <row r="93" spans="1:9" x14ac:dyDescent="0.25">
      <c r="A93" s="153"/>
      <c r="B93" s="154">
        <v>3295</v>
      </c>
      <c r="C93" s="155"/>
      <c r="D93" s="134" t="s">
        <v>173</v>
      </c>
      <c r="E93" s="139"/>
      <c r="F93" s="139"/>
      <c r="G93" s="140">
        <v>50</v>
      </c>
      <c r="H93" s="139"/>
      <c r="I93" s="139"/>
    </row>
    <row r="94" spans="1:9" x14ac:dyDescent="0.25">
      <c r="A94" s="153"/>
      <c r="B94" s="154">
        <v>3294</v>
      </c>
      <c r="C94" s="155"/>
      <c r="D94" s="134" t="s">
        <v>172</v>
      </c>
      <c r="E94" s="139"/>
      <c r="F94" s="139"/>
      <c r="G94" s="140">
        <v>0</v>
      </c>
      <c r="H94" s="139"/>
      <c r="I94" s="139"/>
    </row>
    <row r="95" spans="1:9" x14ac:dyDescent="0.25">
      <c r="A95" s="153"/>
      <c r="B95" s="154">
        <v>3295</v>
      </c>
      <c r="C95" s="155"/>
      <c r="D95" s="134" t="s">
        <v>173</v>
      </c>
      <c r="E95" s="139"/>
      <c r="F95" s="139"/>
      <c r="G95" s="140">
        <v>50</v>
      </c>
      <c r="H95" s="139"/>
      <c r="I95" s="139"/>
    </row>
    <row r="96" spans="1:9" ht="25.5" x14ac:dyDescent="0.25">
      <c r="A96" s="153"/>
      <c r="B96" s="159">
        <v>3299</v>
      </c>
      <c r="C96" s="160"/>
      <c r="D96" s="134" t="s">
        <v>174</v>
      </c>
      <c r="E96" s="139"/>
      <c r="F96" s="139"/>
      <c r="G96" s="140">
        <v>5000</v>
      </c>
      <c r="H96" s="139"/>
      <c r="I96" s="139"/>
    </row>
    <row r="97" spans="1:12" x14ac:dyDescent="0.25">
      <c r="A97" s="167">
        <v>34</v>
      </c>
      <c r="B97" s="235"/>
      <c r="C97" s="236"/>
      <c r="D97" s="237" t="s">
        <v>66</v>
      </c>
      <c r="E97" s="146"/>
      <c r="F97" s="146"/>
      <c r="G97" s="147">
        <f>G98+G99</f>
        <v>100</v>
      </c>
      <c r="H97" s="146"/>
      <c r="I97" s="146"/>
    </row>
    <row r="98" spans="1:12" ht="27.75" customHeight="1" x14ac:dyDescent="0.25">
      <c r="A98" s="158"/>
      <c r="B98" s="127">
        <v>3431</v>
      </c>
      <c r="C98" s="197"/>
      <c r="D98" s="195" t="s">
        <v>206</v>
      </c>
      <c r="E98" s="196"/>
      <c r="F98" s="139"/>
      <c r="G98" s="140">
        <v>50</v>
      </c>
      <c r="H98" s="139"/>
      <c r="I98" s="139"/>
    </row>
    <row r="99" spans="1:12" x14ac:dyDescent="0.25">
      <c r="A99" s="158"/>
      <c r="B99" s="127">
        <v>3433</v>
      </c>
      <c r="C99" s="197"/>
      <c r="D99" s="195" t="s">
        <v>195</v>
      </c>
      <c r="E99" s="139"/>
      <c r="F99" s="139"/>
      <c r="G99" s="140">
        <v>50</v>
      </c>
      <c r="H99" s="139"/>
      <c r="I99" s="139"/>
    </row>
    <row r="100" spans="1:12" x14ac:dyDescent="0.25">
      <c r="A100" s="357">
        <v>4</v>
      </c>
      <c r="B100" s="358"/>
      <c r="C100" s="359"/>
      <c r="D100" s="166" t="s">
        <v>13</v>
      </c>
      <c r="E100" s="146"/>
      <c r="F100" s="146"/>
      <c r="G100" s="147">
        <f>G101</f>
        <v>4800</v>
      </c>
      <c r="H100" s="146"/>
      <c r="I100" s="146"/>
    </row>
    <row r="101" spans="1:12" x14ac:dyDescent="0.25">
      <c r="A101" s="167">
        <v>42</v>
      </c>
      <c r="B101" s="198"/>
      <c r="C101" s="166"/>
      <c r="D101" s="166" t="s">
        <v>27</v>
      </c>
      <c r="E101" s="146"/>
      <c r="F101" s="146"/>
      <c r="G101" s="147">
        <f>SUM(G102:G106)</f>
        <v>4800</v>
      </c>
      <c r="H101" s="146"/>
      <c r="I101" s="146"/>
    </row>
    <row r="102" spans="1:12" x14ac:dyDescent="0.25">
      <c r="A102" s="158"/>
      <c r="B102" s="161">
        <v>4221</v>
      </c>
      <c r="C102" s="138"/>
      <c r="D102" s="138" t="s">
        <v>188</v>
      </c>
      <c r="E102" s="139"/>
      <c r="F102" s="139"/>
      <c r="G102" s="202">
        <v>2000</v>
      </c>
      <c r="H102" s="139"/>
      <c r="I102" s="139"/>
    </row>
    <row r="103" spans="1:12" x14ac:dyDescent="0.25">
      <c r="A103" s="158"/>
      <c r="B103" s="161">
        <v>4222</v>
      </c>
      <c r="C103" s="138"/>
      <c r="D103" s="138" t="s">
        <v>189</v>
      </c>
      <c r="E103" s="139"/>
      <c r="F103" s="139"/>
      <c r="G103" s="202">
        <v>300</v>
      </c>
      <c r="H103" s="139"/>
      <c r="I103" s="139"/>
    </row>
    <row r="104" spans="1:12" x14ac:dyDescent="0.25">
      <c r="A104" s="158"/>
      <c r="B104" s="161">
        <v>4226</v>
      </c>
      <c r="C104" s="138"/>
      <c r="D104" s="138" t="s">
        <v>190</v>
      </c>
      <c r="E104" s="139"/>
      <c r="F104" s="139"/>
      <c r="G104" s="202">
        <v>200</v>
      </c>
      <c r="H104" s="139"/>
      <c r="I104" s="139"/>
    </row>
    <row r="105" spans="1:12" x14ac:dyDescent="0.25">
      <c r="A105" s="158"/>
      <c r="B105" s="161">
        <v>4227</v>
      </c>
      <c r="C105" s="138"/>
      <c r="D105" s="138" t="s">
        <v>191</v>
      </c>
      <c r="E105" s="139"/>
      <c r="F105" s="139"/>
      <c r="G105" s="140">
        <v>800</v>
      </c>
      <c r="H105" s="139"/>
      <c r="I105" s="139"/>
    </row>
    <row r="106" spans="1:12" x14ac:dyDescent="0.25">
      <c r="A106" s="158"/>
      <c r="B106" s="161">
        <v>4241</v>
      </c>
      <c r="C106" s="138"/>
      <c r="D106" s="138" t="s">
        <v>181</v>
      </c>
      <c r="E106" s="139"/>
      <c r="F106" s="139"/>
      <c r="G106" s="140">
        <v>1500</v>
      </c>
      <c r="H106" s="139"/>
      <c r="I106" s="139"/>
    </row>
    <row r="107" spans="1:12" x14ac:dyDescent="0.25">
      <c r="A107" s="354" t="s">
        <v>108</v>
      </c>
      <c r="B107" s="355"/>
      <c r="C107" s="356"/>
      <c r="D107" s="182" t="s">
        <v>209</v>
      </c>
      <c r="E107" s="177"/>
      <c r="F107" s="177"/>
      <c r="G107" s="178">
        <f>SUM(G108)</f>
        <v>5000</v>
      </c>
      <c r="H107" s="177"/>
      <c r="I107" s="177"/>
      <c r="L107" s="257"/>
    </row>
    <row r="108" spans="1:12" x14ac:dyDescent="0.25">
      <c r="A108" s="238">
        <v>3</v>
      </c>
      <c r="B108" s="239"/>
      <c r="C108" s="240"/>
      <c r="D108" s="166" t="s">
        <v>11</v>
      </c>
      <c r="E108" s="146"/>
      <c r="F108" s="146"/>
      <c r="G108" s="147">
        <f>G109+G111</f>
        <v>5000</v>
      </c>
      <c r="H108" s="146"/>
      <c r="I108" s="146"/>
    </row>
    <row r="109" spans="1:12" x14ac:dyDescent="0.25">
      <c r="A109" s="167">
        <v>31</v>
      </c>
      <c r="B109" s="198"/>
      <c r="C109" s="166"/>
      <c r="D109" s="166" t="s">
        <v>12</v>
      </c>
      <c r="E109" s="146"/>
      <c r="F109" s="146"/>
      <c r="G109" s="147">
        <f>G110</f>
        <v>5000</v>
      </c>
      <c r="H109" s="146"/>
      <c r="I109" s="146"/>
    </row>
    <row r="110" spans="1:12" s="129" customFormat="1" x14ac:dyDescent="0.25">
      <c r="A110" s="176"/>
      <c r="B110" s="250">
        <v>3111</v>
      </c>
      <c r="C110" s="200"/>
      <c r="D110" s="200" t="s">
        <v>175</v>
      </c>
      <c r="E110" s="201"/>
      <c r="F110" s="201"/>
      <c r="G110" s="202">
        <v>5000</v>
      </c>
      <c r="H110" s="201"/>
      <c r="I110" s="201"/>
    </row>
    <row r="111" spans="1:12" s="129" customFormat="1" x14ac:dyDescent="0.25">
      <c r="A111" s="167">
        <v>32</v>
      </c>
      <c r="B111" s="198"/>
      <c r="C111" s="166"/>
      <c r="D111" s="166" t="s">
        <v>155</v>
      </c>
      <c r="E111" s="146"/>
      <c r="F111" s="146"/>
      <c r="G111" s="147">
        <f>G112</f>
        <v>0</v>
      </c>
      <c r="H111" s="146"/>
      <c r="I111" s="146"/>
    </row>
    <row r="112" spans="1:12" x14ac:dyDescent="0.25">
      <c r="A112" s="158"/>
      <c r="B112" s="161">
        <v>3222</v>
      </c>
      <c r="C112" s="138"/>
      <c r="D112" s="227" t="s">
        <v>155</v>
      </c>
      <c r="E112" s="139"/>
      <c r="F112" s="139"/>
      <c r="G112" s="140">
        <v>0</v>
      </c>
      <c r="H112" s="139"/>
      <c r="I112" s="139"/>
    </row>
    <row r="113" spans="1:12" x14ac:dyDescent="0.25">
      <c r="A113" s="360" t="s">
        <v>109</v>
      </c>
      <c r="B113" s="361"/>
      <c r="C113" s="362"/>
      <c r="D113" s="183" t="s">
        <v>192</v>
      </c>
      <c r="E113" s="177"/>
      <c r="F113" s="177"/>
      <c r="G113" s="178">
        <f>SUM(G114,G122,G128,G143,G153,G157,G162,G179,G208,G221,G228,G232,G236)</f>
        <v>196270</v>
      </c>
      <c r="H113" s="177"/>
      <c r="I113" s="177"/>
    </row>
    <row r="114" spans="1:12" x14ac:dyDescent="0.25">
      <c r="A114" s="355" t="s">
        <v>104</v>
      </c>
      <c r="B114" s="355"/>
      <c r="C114" s="356"/>
      <c r="D114" s="184" t="s">
        <v>184</v>
      </c>
      <c r="E114" s="177"/>
      <c r="F114" s="177"/>
      <c r="G114" s="178">
        <f>SUM(G115)</f>
        <v>4700</v>
      </c>
      <c r="H114" s="177"/>
      <c r="I114" s="177"/>
      <c r="L114" s="255"/>
    </row>
    <row r="115" spans="1:12" x14ac:dyDescent="0.25">
      <c r="A115" s="203">
        <v>3</v>
      </c>
      <c r="B115" s="198"/>
      <c r="C115" s="166"/>
      <c r="D115" s="226" t="s">
        <v>11</v>
      </c>
      <c r="E115" s="146"/>
      <c r="F115" s="146"/>
      <c r="G115" s="147">
        <f>SUM(G116,G119)</f>
        <v>4700</v>
      </c>
      <c r="H115" s="146"/>
      <c r="I115" s="146"/>
    </row>
    <row r="116" spans="1:12" x14ac:dyDescent="0.25">
      <c r="A116" s="167">
        <v>31</v>
      </c>
      <c r="B116" s="198"/>
      <c r="C116" s="166"/>
      <c r="D116" s="241" t="s">
        <v>12</v>
      </c>
      <c r="E116" s="146"/>
      <c r="F116" s="146"/>
      <c r="G116" s="147">
        <f>SUM(G117:G118)</f>
        <v>3300</v>
      </c>
      <c r="H116" s="146"/>
      <c r="I116" s="146"/>
    </row>
    <row r="117" spans="1:12" x14ac:dyDescent="0.25">
      <c r="A117" s="158"/>
      <c r="B117" s="161">
        <v>3111</v>
      </c>
      <c r="C117" s="138"/>
      <c r="D117" s="134" t="s">
        <v>175</v>
      </c>
      <c r="E117" s="139"/>
      <c r="F117" s="139"/>
      <c r="G117" s="140">
        <v>2800</v>
      </c>
      <c r="H117" s="139"/>
      <c r="I117" s="139"/>
    </row>
    <row r="118" spans="1:12" ht="25.5" x14ac:dyDescent="0.25">
      <c r="A118" s="158"/>
      <c r="B118" s="161">
        <v>3132</v>
      </c>
      <c r="C118" s="138"/>
      <c r="D118" s="134" t="s">
        <v>179</v>
      </c>
      <c r="E118" s="139"/>
      <c r="F118" s="139"/>
      <c r="G118" s="140">
        <v>500</v>
      </c>
      <c r="H118" s="139"/>
      <c r="I118" s="139"/>
    </row>
    <row r="119" spans="1:12" x14ac:dyDescent="0.25">
      <c r="A119" s="167">
        <v>32</v>
      </c>
      <c r="B119" s="198"/>
      <c r="C119" s="166"/>
      <c r="D119" s="166" t="s">
        <v>22</v>
      </c>
      <c r="E119" s="146"/>
      <c r="F119" s="146"/>
      <c r="G119" s="147">
        <f>SUM(G120,G121)</f>
        <v>1400</v>
      </c>
      <c r="H119" s="146"/>
      <c r="I119" s="146"/>
    </row>
    <row r="120" spans="1:12" s="129" customFormat="1" ht="25.5" x14ac:dyDescent="0.25">
      <c r="A120" s="161"/>
      <c r="B120" s="137">
        <v>3237</v>
      </c>
      <c r="C120" s="138"/>
      <c r="D120" s="227" t="s">
        <v>168</v>
      </c>
      <c r="E120" s="139"/>
      <c r="F120" s="139"/>
      <c r="G120" s="140">
        <v>1200</v>
      </c>
      <c r="H120" s="201"/>
      <c r="I120" s="139"/>
    </row>
    <row r="121" spans="1:12" x14ac:dyDescent="0.25">
      <c r="A121" s="161"/>
      <c r="B121" s="137">
        <v>3221</v>
      </c>
      <c r="C121" s="138"/>
      <c r="D121" s="138" t="s">
        <v>154</v>
      </c>
      <c r="E121" s="139"/>
      <c r="F121" s="139"/>
      <c r="G121" s="140">
        <v>200</v>
      </c>
      <c r="H121" s="139"/>
      <c r="I121" s="139"/>
    </row>
    <row r="122" spans="1:12" x14ac:dyDescent="0.25">
      <c r="A122" s="355" t="s">
        <v>111</v>
      </c>
      <c r="B122" s="355"/>
      <c r="C122" s="356"/>
      <c r="D122" s="184" t="s">
        <v>210</v>
      </c>
      <c r="E122" s="177"/>
      <c r="F122" s="177"/>
      <c r="G122" s="178">
        <f>G123</f>
        <v>12000</v>
      </c>
      <c r="H122" s="177"/>
      <c r="I122" s="177"/>
    </row>
    <row r="123" spans="1:12" x14ac:dyDescent="0.25">
      <c r="A123" s="203">
        <v>3</v>
      </c>
      <c r="B123" s="198"/>
      <c r="C123" s="166"/>
      <c r="D123" s="226" t="s">
        <v>11</v>
      </c>
      <c r="E123" s="146"/>
      <c r="F123" s="146"/>
      <c r="G123" s="147">
        <f>SUM(G124)</f>
        <v>12000</v>
      </c>
      <c r="H123" s="146"/>
      <c r="I123" s="146"/>
    </row>
    <row r="124" spans="1:12" x14ac:dyDescent="0.25">
      <c r="A124" s="242">
        <v>32</v>
      </c>
      <c r="B124" s="243"/>
      <c r="C124" s="243"/>
      <c r="D124" s="146" t="s">
        <v>22</v>
      </c>
      <c r="E124" s="146"/>
      <c r="F124" s="146"/>
      <c r="G124" s="147">
        <f>SUM(G125:G127)</f>
        <v>12000</v>
      </c>
      <c r="H124" s="146"/>
      <c r="I124" s="146"/>
    </row>
    <row r="125" spans="1:12" x14ac:dyDescent="0.25">
      <c r="A125" s="158"/>
      <c r="B125" s="161">
        <v>3223</v>
      </c>
      <c r="C125" s="138"/>
      <c r="D125" s="138" t="s">
        <v>156</v>
      </c>
      <c r="E125" s="139"/>
      <c r="F125" s="139"/>
      <c r="G125" s="140">
        <v>8500</v>
      </c>
      <c r="H125" s="139"/>
      <c r="I125" s="139"/>
    </row>
    <row r="126" spans="1:12" x14ac:dyDescent="0.25">
      <c r="A126" s="158"/>
      <c r="B126" s="161">
        <v>3234</v>
      </c>
      <c r="C126" s="138"/>
      <c r="D126" s="138" t="s">
        <v>164</v>
      </c>
      <c r="E126" s="139"/>
      <c r="F126" s="139"/>
      <c r="G126" s="140">
        <v>2500</v>
      </c>
      <c r="H126" s="139"/>
      <c r="I126" s="139"/>
    </row>
    <row r="127" spans="1:12" x14ac:dyDescent="0.25">
      <c r="A127" s="158"/>
      <c r="B127" s="161">
        <v>3299</v>
      </c>
      <c r="C127" s="138"/>
      <c r="D127" s="138" t="s">
        <v>211</v>
      </c>
      <c r="E127" s="139"/>
      <c r="F127" s="139"/>
      <c r="G127" s="140">
        <v>1000</v>
      </c>
      <c r="H127" s="139"/>
      <c r="I127" s="139"/>
    </row>
    <row r="128" spans="1:12" x14ac:dyDescent="0.25">
      <c r="A128" s="354" t="s">
        <v>106</v>
      </c>
      <c r="B128" s="355"/>
      <c r="C128" s="356"/>
      <c r="D128" s="184" t="s">
        <v>212</v>
      </c>
      <c r="E128" s="177"/>
      <c r="F128" s="177"/>
      <c r="G128" s="178">
        <f>G129</f>
        <v>0</v>
      </c>
      <c r="H128" s="177"/>
      <c r="I128" s="177"/>
    </row>
    <row r="129" spans="1:12" x14ac:dyDescent="0.25">
      <c r="A129" s="203">
        <v>3</v>
      </c>
      <c r="B129" s="198"/>
      <c r="C129" s="166"/>
      <c r="D129" s="226" t="s">
        <v>11</v>
      </c>
      <c r="E129" s="146"/>
      <c r="F129" s="146"/>
      <c r="G129" s="147">
        <f>SUM(G130,G133)</f>
        <v>0</v>
      </c>
      <c r="H129" s="146"/>
      <c r="I129" s="146"/>
    </row>
    <row r="130" spans="1:12" x14ac:dyDescent="0.25">
      <c r="A130" s="242">
        <v>31</v>
      </c>
      <c r="B130" s="243"/>
      <c r="C130" s="243"/>
      <c r="D130" s="241" t="s">
        <v>12</v>
      </c>
      <c r="E130" s="146"/>
      <c r="F130" s="146"/>
      <c r="G130" s="147">
        <f>SUM(G131:G132)</f>
        <v>0</v>
      </c>
      <c r="H130" s="146"/>
      <c r="I130" s="146"/>
    </row>
    <row r="131" spans="1:12" x14ac:dyDescent="0.25">
      <c r="A131" s="158"/>
      <c r="B131" s="161">
        <v>3111</v>
      </c>
      <c r="C131" s="138"/>
      <c r="D131" s="134" t="s">
        <v>175</v>
      </c>
      <c r="E131" s="139"/>
      <c r="F131" s="139"/>
      <c r="G131" s="140">
        <v>0</v>
      </c>
      <c r="H131" s="139"/>
      <c r="I131" s="139"/>
    </row>
    <row r="132" spans="1:12" ht="25.5" x14ac:dyDescent="0.25">
      <c r="A132" s="158"/>
      <c r="B132" s="161">
        <v>3132</v>
      </c>
      <c r="C132" s="138"/>
      <c r="D132" s="134" t="s">
        <v>179</v>
      </c>
      <c r="E132" s="139"/>
      <c r="F132" s="139"/>
      <c r="G132" s="140">
        <v>0</v>
      </c>
      <c r="H132" s="139"/>
      <c r="I132" s="139"/>
    </row>
    <row r="133" spans="1:12" x14ac:dyDescent="0.25">
      <c r="A133" s="167">
        <v>32</v>
      </c>
      <c r="B133" s="198"/>
      <c r="C133" s="166"/>
      <c r="D133" s="166" t="s">
        <v>22</v>
      </c>
      <c r="E133" s="146"/>
      <c r="F133" s="146"/>
      <c r="G133" s="147">
        <f>SUM(G134:G142)</f>
        <v>0</v>
      </c>
      <c r="H133" s="146"/>
      <c r="I133" s="146"/>
    </row>
    <row r="134" spans="1:12" x14ac:dyDescent="0.25">
      <c r="A134" s="153"/>
      <c r="B134" s="154">
        <v>3211</v>
      </c>
      <c r="C134" s="155"/>
      <c r="D134" s="134" t="s">
        <v>151</v>
      </c>
      <c r="E134" s="139"/>
      <c r="F134" s="139"/>
      <c r="G134" s="140">
        <v>0</v>
      </c>
      <c r="H134" s="139"/>
      <c r="I134" s="139"/>
    </row>
    <row r="135" spans="1:12" ht="25.5" x14ac:dyDescent="0.25">
      <c r="A135" s="153"/>
      <c r="B135" s="154">
        <v>3213</v>
      </c>
      <c r="C135" s="155"/>
      <c r="D135" s="134" t="s">
        <v>152</v>
      </c>
      <c r="E135" s="139"/>
      <c r="F135" s="139"/>
      <c r="G135" s="140">
        <v>0</v>
      </c>
      <c r="H135" s="139"/>
      <c r="I135" s="139"/>
    </row>
    <row r="136" spans="1:12" ht="25.5" x14ac:dyDescent="0.25">
      <c r="A136" s="153"/>
      <c r="B136" s="154">
        <v>3221</v>
      </c>
      <c r="C136" s="155"/>
      <c r="D136" s="134" t="s">
        <v>154</v>
      </c>
      <c r="E136" s="139"/>
      <c r="F136" s="139"/>
      <c r="G136" s="140">
        <v>0</v>
      </c>
      <c r="H136" s="139"/>
      <c r="I136" s="139"/>
    </row>
    <row r="137" spans="1:12" x14ac:dyDescent="0.25">
      <c r="A137" s="153"/>
      <c r="B137" s="263">
        <v>3222</v>
      </c>
      <c r="C137" s="155"/>
      <c r="D137" s="134" t="s">
        <v>155</v>
      </c>
      <c r="E137" s="139"/>
      <c r="F137" s="139"/>
      <c r="G137" s="140">
        <v>0</v>
      </c>
      <c r="H137" s="139"/>
      <c r="I137" s="139"/>
    </row>
    <row r="138" spans="1:12" ht="25.5" x14ac:dyDescent="0.25">
      <c r="A138" s="153"/>
      <c r="B138" s="154">
        <v>3227</v>
      </c>
      <c r="C138" s="155"/>
      <c r="D138" s="134" t="s">
        <v>159</v>
      </c>
      <c r="E138" s="139"/>
      <c r="F138" s="139"/>
      <c r="G138" s="140">
        <v>0</v>
      </c>
      <c r="H138" s="139"/>
      <c r="I138" s="139"/>
    </row>
    <row r="139" spans="1:12" ht="25.5" x14ac:dyDescent="0.25">
      <c r="A139" s="153"/>
      <c r="B139" s="154">
        <v>3231</v>
      </c>
      <c r="C139" s="155"/>
      <c r="D139" s="134" t="s">
        <v>160</v>
      </c>
      <c r="E139" s="139"/>
      <c r="F139" s="139"/>
      <c r="G139" s="140">
        <v>0</v>
      </c>
      <c r="H139" s="139"/>
      <c r="I139" s="139"/>
    </row>
    <row r="140" spans="1:12" x14ac:dyDescent="0.25">
      <c r="A140" s="153"/>
      <c r="B140" s="154">
        <v>3234</v>
      </c>
      <c r="C140" s="155"/>
      <c r="D140" s="134" t="s">
        <v>164</v>
      </c>
      <c r="E140" s="139"/>
      <c r="F140" s="139"/>
      <c r="G140" s="140">
        <v>0</v>
      </c>
      <c r="H140" s="139"/>
      <c r="I140" s="139"/>
    </row>
    <row r="141" spans="1:12" ht="25.5" x14ac:dyDescent="0.25">
      <c r="A141" s="153"/>
      <c r="B141" s="154">
        <v>3236</v>
      </c>
      <c r="C141" s="155"/>
      <c r="D141" s="134" t="s">
        <v>166</v>
      </c>
      <c r="E141" s="139"/>
      <c r="F141" s="139"/>
      <c r="G141" s="140">
        <v>0</v>
      </c>
      <c r="H141" s="139"/>
      <c r="I141" s="139"/>
    </row>
    <row r="142" spans="1:12" ht="25.5" x14ac:dyDescent="0.25">
      <c r="A142" s="153"/>
      <c r="B142" s="154">
        <v>3299</v>
      </c>
      <c r="C142" s="155"/>
      <c r="D142" s="134" t="s">
        <v>174</v>
      </c>
      <c r="E142" s="139"/>
      <c r="F142" s="139"/>
      <c r="G142" s="140">
        <v>0</v>
      </c>
      <c r="H142" s="139"/>
      <c r="I142" s="139"/>
    </row>
    <row r="143" spans="1:12" x14ac:dyDescent="0.25">
      <c r="A143" s="355" t="s">
        <v>132</v>
      </c>
      <c r="B143" s="355"/>
      <c r="C143" s="356"/>
      <c r="D143" s="184" t="s">
        <v>193</v>
      </c>
      <c r="E143" s="177"/>
      <c r="F143" s="177"/>
      <c r="G143" s="178">
        <f>SUM(G144,G150)</f>
        <v>1000</v>
      </c>
      <c r="H143" s="177"/>
      <c r="I143" s="177"/>
      <c r="L143" s="261"/>
    </row>
    <row r="144" spans="1:12" x14ac:dyDescent="0.25">
      <c r="A144" s="203">
        <v>3</v>
      </c>
      <c r="B144" s="168"/>
      <c r="C144" s="166"/>
      <c r="D144" s="226" t="s">
        <v>11</v>
      </c>
      <c r="E144" s="146"/>
      <c r="F144" s="146"/>
      <c r="G144" s="147">
        <f>G145+G147</f>
        <v>1000</v>
      </c>
      <c r="H144" s="146"/>
      <c r="I144" s="146"/>
    </row>
    <row r="145" spans="1:9" s="129" customFormat="1" x14ac:dyDescent="0.25">
      <c r="A145" s="203">
        <v>31</v>
      </c>
      <c r="B145" s="168"/>
      <c r="C145" s="166"/>
      <c r="D145" s="241" t="s">
        <v>12</v>
      </c>
      <c r="E145" s="146"/>
      <c r="F145" s="146"/>
      <c r="G145" s="147">
        <f>G146</f>
        <v>500</v>
      </c>
      <c r="H145" s="146"/>
      <c r="I145" s="146"/>
    </row>
    <row r="146" spans="1:9" s="129" customFormat="1" x14ac:dyDescent="0.25">
      <c r="A146" s="162"/>
      <c r="B146" s="161">
        <v>3111</v>
      </c>
      <c r="C146" s="138"/>
      <c r="D146" s="134" t="s">
        <v>175</v>
      </c>
      <c r="E146" s="139"/>
      <c r="F146" s="139"/>
      <c r="G146" s="140">
        <v>500</v>
      </c>
      <c r="H146" s="201"/>
      <c r="I146" s="139"/>
    </row>
    <row r="147" spans="1:9" x14ac:dyDescent="0.25">
      <c r="A147" s="167">
        <v>32</v>
      </c>
      <c r="B147" s="168"/>
      <c r="C147" s="166"/>
      <c r="D147" s="146" t="s">
        <v>22</v>
      </c>
      <c r="E147" s="146"/>
      <c r="F147" s="146"/>
      <c r="G147" s="147">
        <f>SUM(G148:G149)</f>
        <v>500</v>
      </c>
      <c r="H147" s="146"/>
      <c r="I147" s="146"/>
    </row>
    <row r="148" spans="1:9" s="129" customFormat="1" x14ac:dyDescent="0.25">
      <c r="A148" s="176"/>
      <c r="B148" s="264">
        <v>3222</v>
      </c>
      <c r="C148" s="200"/>
      <c r="D148" s="200" t="s">
        <v>155</v>
      </c>
      <c r="E148" s="201"/>
      <c r="F148" s="201"/>
      <c r="G148" s="202">
        <v>500</v>
      </c>
      <c r="H148" s="201"/>
      <c r="I148" s="201"/>
    </row>
    <row r="149" spans="1:9" x14ac:dyDescent="0.25">
      <c r="A149" s="176"/>
      <c r="B149" s="199">
        <v>3225</v>
      </c>
      <c r="C149" s="200"/>
      <c r="D149" s="200" t="s">
        <v>158</v>
      </c>
      <c r="E149" s="201"/>
      <c r="F149" s="201"/>
      <c r="G149" s="202">
        <v>0</v>
      </c>
      <c r="H149" s="201"/>
      <c r="I149" s="201"/>
    </row>
    <row r="150" spans="1:9" ht="25.5" x14ac:dyDescent="0.25">
      <c r="A150" s="203">
        <v>4</v>
      </c>
      <c r="B150" s="168"/>
      <c r="C150" s="166"/>
      <c r="D150" s="191" t="s">
        <v>13</v>
      </c>
      <c r="E150" s="146"/>
      <c r="F150" s="146"/>
      <c r="G150" s="147">
        <f>SUM(G151)</f>
        <v>0</v>
      </c>
      <c r="H150" s="146"/>
      <c r="I150" s="146"/>
    </row>
    <row r="151" spans="1:9" x14ac:dyDescent="0.25">
      <c r="A151" s="167">
        <v>42</v>
      </c>
      <c r="B151" s="168"/>
      <c r="C151" s="166"/>
      <c r="D151" s="166" t="s">
        <v>27</v>
      </c>
      <c r="E151" s="146"/>
      <c r="F151" s="146"/>
      <c r="G151" s="147">
        <f>SUM(G152)</f>
        <v>0</v>
      </c>
      <c r="H151" s="146"/>
      <c r="I151" s="146"/>
    </row>
    <row r="152" spans="1:9" x14ac:dyDescent="0.25">
      <c r="A152" s="176"/>
      <c r="B152" s="199">
        <v>4227</v>
      </c>
      <c r="C152" s="200"/>
      <c r="D152" s="200" t="s">
        <v>191</v>
      </c>
      <c r="E152" s="201"/>
      <c r="F152" s="201"/>
      <c r="G152" s="202">
        <v>0</v>
      </c>
      <c r="H152" s="201"/>
      <c r="I152" s="201"/>
    </row>
    <row r="153" spans="1:9" x14ac:dyDescent="0.25">
      <c r="A153" s="354" t="s">
        <v>114</v>
      </c>
      <c r="B153" s="355"/>
      <c r="C153" s="356"/>
      <c r="D153" s="184" t="s">
        <v>213</v>
      </c>
      <c r="E153" s="177"/>
      <c r="F153" s="177"/>
      <c r="G153" s="178">
        <f>SUM(G154)</f>
        <v>0</v>
      </c>
      <c r="H153" s="177"/>
      <c r="I153" s="177"/>
    </row>
    <row r="154" spans="1:9" x14ac:dyDescent="0.25">
      <c r="A154" s="203">
        <v>3</v>
      </c>
      <c r="B154" s="168"/>
      <c r="C154" s="166"/>
      <c r="D154" s="226" t="s">
        <v>11</v>
      </c>
      <c r="E154" s="146"/>
      <c r="F154" s="146"/>
      <c r="G154" s="147">
        <f>G155</f>
        <v>0</v>
      </c>
      <c r="H154" s="146"/>
      <c r="I154" s="146"/>
    </row>
    <row r="155" spans="1:9" x14ac:dyDescent="0.25">
      <c r="A155" s="167">
        <v>32</v>
      </c>
      <c r="B155" s="168"/>
      <c r="C155" s="166"/>
      <c r="D155" s="146" t="s">
        <v>22</v>
      </c>
      <c r="E155" s="146"/>
      <c r="F155" s="146"/>
      <c r="G155" s="147">
        <f>SUM(G156:G156)</f>
        <v>0</v>
      </c>
      <c r="H155" s="146"/>
      <c r="I155" s="146"/>
    </row>
    <row r="156" spans="1:9" x14ac:dyDescent="0.25">
      <c r="A156" s="161"/>
      <c r="B156" s="161">
        <v>3222</v>
      </c>
      <c r="C156" s="138"/>
      <c r="D156" s="139" t="s">
        <v>155</v>
      </c>
      <c r="E156" s="139"/>
      <c r="F156" s="139"/>
      <c r="G156" s="140">
        <v>0</v>
      </c>
      <c r="H156" s="201"/>
      <c r="I156" s="139"/>
    </row>
    <row r="157" spans="1:9" x14ac:dyDescent="0.25">
      <c r="A157" s="354" t="s">
        <v>134</v>
      </c>
      <c r="B157" s="355"/>
      <c r="C157" s="356"/>
      <c r="D157" s="184" t="s">
        <v>194</v>
      </c>
      <c r="E157" s="177"/>
      <c r="F157" s="177"/>
      <c r="G157" s="178">
        <f>SUM(G158)</f>
        <v>0</v>
      </c>
      <c r="H157" s="177"/>
      <c r="I157" s="177"/>
    </row>
    <row r="158" spans="1:9" x14ac:dyDescent="0.25">
      <c r="A158" s="165">
        <v>3</v>
      </c>
      <c r="B158" s="163"/>
      <c r="C158" s="164"/>
      <c r="D158" s="134" t="s">
        <v>11</v>
      </c>
      <c r="E158" s="139"/>
      <c r="F158" s="139"/>
      <c r="G158" s="140">
        <f>SUM(G159)</f>
        <v>0</v>
      </c>
      <c r="H158" s="201"/>
      <c r="I158" s="139"/>
    </row>
    <row r="159" spans="1:9" x14ac:dyDescent="0.25">
      <c r="A159" s="167">
        <v>32</v>
      </c>
      <c r="B159" s="168"/>
      <c r="C159" s="166"/>
      <c r="D159" s="146" t="s">
        <v>22</v>
      </c>
      <c r="E159" s="146"/>
      <c r="F159" s="146"/>
      <c r="G159" s="147">
        <f>SUM(G160:G161)</f>
        <v>0</v>
      </c>
      <c r="H159" s="146"/>
      <c r="I159" s="146"/>
    </row>
    <row r="160" spans="1:9" s="129" customFormat="1" ht="25.5" x14ac:dyDescent="0.25">
      <c r="A160" s="199"/>
      <c r="B160" s="199">
        <v>3221</v>
      </c>
      <c r="C160" s="200"/>
      <c r="D160" s="207" t="s">
        <v>154</v>
      </c>
      <c r="E160" s="201"/>
      <c r="F160" s="201"/>
      <c r="G160" s="202">
        <v>0</v>
      </c>
      <c r="H160" s="201"/>
      <c r="I160" s="201"/>
    </row>
    <row r="161" spans="1:12" x14ac:dyDescent="0.25">
      <c r="A161" s="199"/>
      <c r="B161" s="199">
        <v>3222</v>
      </c>
      <c r="C161" s="200"/>
      <c r="D161" s="201" t="s">
        <v>155</v>
      </c>
      <c r="E161" s="201"/>
      <c r="F161" s="201"/>
      <c r="G161" s="202">
        <v>0</v>
      </c>
      <c r="H161" s="201"/>
      <c r="I161" s="201"/>
    </row>
    <row r="162" spans="1:12" x14ac:dyDescent="0.25">
      <c r="A162" s="355" t="s">
        <v>131</v>
      </c>
      <c r="B162" s="355"/>
      <c r="C162" s="356"/>
      <c r="D162" s="184" t="s">
        <v>214</v>
      </c>
      <c r="E162" s="177"/>
      <c r="F162" s="177"/>
      <c r="G162" s="178">
        <f>G163+G176</f>
        <v>5000</v>
      </c>
      <c r="H162" s="228"/>
      <c r="I162" s="177"/>
      <c r="L162" s="257"/>
    </row>
    <row r="163" spans="1:12" x14ac:dyDescent="0.25">
      <c r="A163" s="203">
        <v>3</v>
      </c>
      <c r="B163" s="198"/>
      <c r="C163" s="166"/>
      <c r="D163" s="226" t="s">
        <v>11</v>
      </c>
      <c r="E163" s="146"/>
      <c r="F163" s="146"/>
      <c r="G163" s="147">
        <f>G164+G167</f>
        <v>4900</v>
      </c>
      <c r="H163" s="146"/>
      <c r="I163" s="146"/>
    </row>
    <row r="164" spans="1:12" x14ac:dyDescent="0.25">
      <c r="A164" s="242">
        <v>31</v>
      </c>
      <c r="B164" s="243"/>
      <c r="C164" s="243"/>
      <c r="D164" s="146" t="s">
        <v>12</v>
      </c>
      <c r="E164" s="146"/>
      <c r="F164" s="146"/>
      <c r="G164" s="147">
        <f>SUM(G165:G166)</f>
        <v>600</v>
      </c>
      <c r="H164" s="146"/>
      <c r="I164" s="146"/>
    </row>
    <row r="165" spans="1:12" x14ac:dyDescent="0.25">
      <c r="A165" s="158"/>
      <c r="B165" s="161">
        <v>3111</v>
      </c>
      <c r="C165" s="138"/>
      <c r="D165" s="134" t="s">
        <v>175</v>
      </c>
      <c r="E165" s="139"/>
      <c r="F165" s="139"/>
      <c r="G165" s="202">
        <v>500</v>
      </c>
      <c r="H165" s="139"/>
      <c r="I165" s="139"/>
    </row>
    <row r="166" spans="1:12" ht="25.5" x14ac:dyDescent="0.25">
      <c r="A166" s="158"/>
      <c r="B166" s="161">
        <v>3132</v>
      </c>
      <c r="C166" s="138"/>
      <c r="D166" s="134" t="s">
        <v>179</v>
      </c>
      <c r="E166" s="139"/>
      <c r="F166" s="139"/>
      <c r="G166" s="202">
        <v>100</v>
      </c>
      <c r="H166" s="139"/>
      <c r="I166" s="139"/>
    </row>
    <row r="167" spans="1:12" x14ac:dyDescent="0.25">
      <c r="A167" s="167">
        <v>32</v>
      </c>
      <c r="B167" s="168"/>
      <c r="C167" s="166"/>
      <c r="D167" s="146" t="s">
        <v>22</v>
      </c>
      <c r="E167" s="146"/>
      <c r="F167" s="146"/>
      <c r="G167" s="147">
        <f>SUM(G168:G175)</f>
        <v>4300</v>
      </c>
      <c r="H167" s="146"/>
      <c r="I167" s="146"/>
    </row>
    <row r="168" spans="1:12" x14ac:dyDescent="0.25">
      <c r="A168" s="153"/>
      <c r="B168" s="170">
        <v>3211</v>
      </c>
      <c r="C168" s="155"/>
      <c r="D168" s="134" t="s">
        <v>151</v>
      </c>
      <c r="E168" s="139"/>
      <c r="F168" s="139"/>
      <c r="G168" s="140">
        <v>300</v>
      </c>
      <c r="H168" s="139"/>
      <c r="I168" s="139"/>
    </row>
    <row r="169" spans="1:12" ht="25.5" x14ac:dyDescent="0.25">
      <c r="A169" s="153"/>
      <c r="B169" s="170">
        <v>3213</v>
      </c>
      <c r="C169" s="155"/>
      <c r="D169" s="134" t="s">
        <v>152</v>
      </c>
      <c r="E169" s="139"/>
      <c r="F169" s="139"/>
      <c r="G169" s="140">
        <v>150</v>
      </c>
      <c r="H169" s="139"/>
      <c r="I169" s="139"/>
    </row>
    <row r="170" spans="1:12" ht="25.5" x14ac:dyDescent="0.25">
      <c r="A170" s="204"/>
      <c r="B170" s="205">
        <v>3221</v>
      </c>
      <c r="C170" s="206"/>
      <c r="D170" s="207" t="s">
        <v>154</v>
      </c>
      <c r="E170" s="201"/>
      <c r="F170" s="201"/>
      <c r="G170" s="202">
        <v>1000</v>
      </c>
      <c r="H170" s="201"/>
      <c r="I170" s="201"/>
    </row>
    <row r="171" spans="1:12" x14ac:dyDescent="0.25">
      <c r="A171" s="204"/>
      <c r="B171" s="262">
        <v>3222</v>
      </c>
      <c r="C171" s="206"/>
      <c r="D171" s="207" t="s">
        <v>155</v>
      </c>
      <c r="E171" s="201"/>
      <c r="F171" s="201"/>
      <c r="G171" s="202">
        <v>200</v>
      </c>
      <c r="H171" s="201"/>
      <c r="I171" s="201"/>
    </row>
    <row r="172" spans="1:12" x14ac:dyDescent="0.25">
      <c r="A172" s="204"/>
      <c r="B172" s="205">
        <v>3225</v>
      </c>
      <c r="C172" s="206"/>
      <c r="D172" s="207" t="s">
        <v>158</v>
      </c>
      <c r="E172" s="201"/>
      <c r="F172" s="201"/>
      <c r="G172" s="202">
        <v>100</v>
      </c>
      <c r="H172" s="201"/>
      <c r="I172" s="201"/>
    </row>
    <row r="173" spans="1:12" ht="25.5" x14ac:dyDescent="0.25">
      <c r="A173" s="204"/>
      <c r="B173" s="205">
        <v>3237</v>
      </c>
      <c r="C173" s="206"/>
      <c r="D173" s="207" t="s">
        <v>168</v>
      </c>
      <c r="E173" s="201"/>
      <c r="F173" s="201"/>
      <c r="G173" s="202">
        <v>100</v>
      </c>
      <c r="H173" s="201"/>
      <c r="I173" s="201"/>
    </row>
    <row r="174" spans="1:12" x14ac:dyDescent="0.25">
      <c r="A174" s="204"/>
      <c r="B174" s="205">
        <v>3239</v>
      </c>
      <c r="C174" s="206"/>
      <c r="D174" s="207" t="s">
        <v>170</v>
      </c>
      <c r="E174" s="201"/>
      <c r="F174" s="201"/>
      <c r="G174" s="202">
        <v>1400</v>
      </c>
      <c r="H174" s="201"/>
      <c r="I174" s="201"/>
    </row>
    <row r="175" spans="1:12" ht="25.5" x14ac:dyDescent="0.25">
      <c r="A175" s="204"/>
      <c r="B175" s="205">
        <v>3299</v>
      </c>
      <c r="C175" s="206"/>
      <c r="D175" s="207" t="s">
        <v>174</v>
      </c>
      <c r="E175" s="201"/>
      <c r="F175" s="201"/>
      <c r="G175" s="202">
        <v>1050</v>
      </c>
      <c r="H175" s="201"/>
      <c r="I175" s="201"/>
    </row>
    <row r="176" spans="1:12" s="129" customFormat="1" ht="25.5" x14ac:dyDescent="0.25">
      <c r="A176" s="232">
        <v>4</v>
      </c>
      <c r="B176" s="244"/>
      <c r="C176" s="234"/>
      <c r="D176" s="226" t="s">
        <v>13</v>
      </c>
      <c r="E176" s="146"/>
      <c r="F176" s="146"/>
      <c r="G176" s="147">
        <f>G177</f>
        <v>100</v>
      </c>
      <c r="H176" s="146"/>
      <c r="I176" s="146"/>
    </row>
    <row r="177" spans="1:12" s="129" customFormat="1" ht="39" x14ac:dyDescent="0.25">
      <c r="A177" s="167">
        <v>42</v>
      </c>
      <c r="B177" s="244"/>
      <c r="C177" s="234"/>
      <c r="D177" s="237" t="s">
        <v>27</v>
      </c>
      <c r="E177" s="146"/>
      <c r="F177" s="146"/>
      <c r="G177" s="147">
        <f>G178</f>
        <v>100</v>
      </c>
      <c r="H177" s="146"/>
      <c r="I177" s="146"/>
    </row>
    <row r="178" spans="1:12" s="129" customFormat="1" ht="25.5" x14ac:dyDescent="0.25">
      <c r="A178" s="204"/>
      <c r="B178" s="205">
        <v>4221</v>
      </c>
      <c r="C178" s="206"/>
      <c r="D178" s="207" t="s">
        <v>188</v>
      </c>
      <c r="E178" s="201"/>
      <c r="F178" s="201"/>
      <c r="G178" s="202">
        <v>100</v>
      </c>
      <c r="H178" s="201"/>
      <c r="I178" s="201"/>
    </row>
    <row r="179" spans="1:12" x14ac:dyDescent="0.25">
      <c r="A179" s="355" t="s">
        <v>95</v>
      </c>
      <c r="B179" s="355"/>
      <c r="C179" s="356"/>
      <c r="D179" s="184" t="s">
        <v>215</v>
      </c>
      <c r="E179" s="177"/>
      <c r="F179" s="177"/>
      <c r="G179" s="178">
        <f>SUM(G180,G201)</f>
        <v>161900</v>
      </c>
      <c r="H179" s="177"/>
      <c r="I179" s="177"/>
      <c r="L179" s="257"/>
    </row>
    <row r="180" spans="1:12" x14ac:dyDescent="0.25">
      <c r="A180" s="203">
        <v>3</v>
      </c>
      <c r="B180" s="168"/>
      <c r="C180" s="166"/>
      <c r="D180" s="146" t="s">
        <v>11</v>
      </c>
      <c r="E180" s="146"/>
      <c r="F180" s="146"/>
      <c r="G180" s="147">
        <f>SUM(G181,G184,G195,G197,G199)</f>
        <v>155300</v>
      </c>
      <c r="H180" s="146"/>
      <c r="I180" s="146"/>
    </row>
    <row r="181" spans="1:12" x14ac:dyDescent="0.25">
      <c r="A181" s="167">
        <v>31</v>
      </c>
      <c r="B181" s="168"/>
      <c r="C181" s="166"/>
      <c r="D181" s="146" t="s">
        <v>12</v>
      </c>
      <c r="E181" s="146"/>
      <c r="F181" s="146"/>
      <c r="G181" s="147">
        <f>SUM(G182:G183)</f>
        <v>1200</v>
      </c>
      <c r="H181" s="146"/>
      <c r="I181" s="146"/>
    </row>
    <row r="182" spans="1:12" x14ac:dyDescent="0.25">
      <c r="A182" s="158"/>
      <c r="B182" s="161">
        <v>3111</v>
      </c>
      <c r="C182" s="138"/>
      <c r="D182" s="139" t="s">
        <v>175</v>
      </c>
      <c r="E182" s="139"/>
      <c r="F182" s="139"/>
      <c r="G182" s="140">
        <v>1000</v>
      </c>
      <c r="H182" s="139"/>
      <c r="I182" s="139"/>
    </row>
    <row r="183" spans="1:12" x14ac:dyDescent="0.25">
      <c r="A183" s="176"/>
      <c r="B183" s="199">
        <v>3132</v>
      </c>
      <c r="C183" s="200"/>
      <c r="D183" s="201" t="s">
        <v>179</v>
      </c>
      <c r="E183" s="201"/>
      <c r="F183" s="201"/>
      <c r="G183" s="202">
        <v>200</v>
      </c>
      <c r="H183" s="201"/>
      <c r="I183" s="201"/>
    </row>
    <row r="184" spans="1:12" x14ac:dyDescent="0.25">
      <c r="A184" s="167">
        <v>32</v>
      </c>
      <c r="B184" s="168"/>
      <c r="C184" s="245"/>
      <c r="D184" s="246" t="s">
        <v>22</v>
      </c>
      <c r="E184" s="246"/>
      <c r="F184" s="246"/>
      <c r="G184" s="247">
        <f>SUM(G185:G194)</f>
        <v>123250</v>
      </c>
      <c r="H184" s="146"/>
      <c r="I184" s="146"/>
    </row>
    <row r="185" spans="1:12" x14ac:dyDescent="0.25">
      <c r="A185" s="136"/>
      <c r="B185" s="170">
        <v>3211</v>
      </c>
      <c r="C185" s="173"/>
      <c r="D185" s="173" t="s">
        <v>151</v>
      </c>
      <c r="E185" s="171"/>
      <c r="F185" s="171"/>
      <c r="G185" s="212">
        <v>700</v>
      </c>
      <c r="H185" s="139"/>
      <c r="I185" s="139"/>
    </row>
    <row r="186" spans="1:12" ht="25.5" x14ac:dyDescent="0.25">
      <c r="A186" s="136"/>
      <c r="B186" s="170">
        <v>3221</v>
      </c>
      <c r="C186" s="173"/>
      <c r="D186" s="173" t="s">
        <v>154</v>
      </c>
      <c r="E186" s="171"/>
      <c r="F186" s="171"/>
      <c r="G186" s="172">
        <v>150</v>
      </c>
      <c r="H186" s="139"/>
      <c r="I186" s="139"/>
    </row>
    <row r="187" spans="1:12" x14ac:dyDescent="0.25">
      <c r="A187" s="136"/>
      <c r="B187" s="262">
        <v>3222</v>
      </c>
      <c r="C187" s="173"/>
      <c r="D187" s="173" t="s">
        <v>155</v>
      </c>
      <c r="E187" s="171"/>
      <c r="F187" s="171"/>
      <c r="G187" s="172">
        <v>120000</v>
      </c>
      <c r="H187" s="139"/>
      <c r="I187" s="139"/>
    </row>
    <row r="188" spans="1:12" x14ac:dyDescent="0.25">
      <c r="A188" s="136"/>
      <c r="B188" s="205">
        <v>3225</v>
      </c>
      <c r="C188" s="210"/>
      <c r="D188" s="210" t="s">
        <v>158</v>
      </c>
      <c r="E188" s="171"/>
      <c r="F188" s="171"/>
      <c r="G188" s="172">
        <v>200</v>
      </c>
      <c r="H188" s="139"/>
      <c r="I188" s="139"/>
    </row>
    <row r="189" spans="1:12" x14ac:dyDescent="0.25">
      <c r="A189" s="209"/>
      <c r="B189" s="205">
        <v>3236</v>
      </c>
      <c r="C189" s="210"/>
      <c r="D189" s="210" t="s">
        <v>216</v>
      </c>
      <c r="E189" s="211"/>
      <c r="F189" s="211"/>
      <c r="G189" s="212">
        <v>200</v>
      </c>
      <c r="H189" s="201"/>
      <c r="I189" s="201"/>
    </row>
    <row r="190" spans="1:12" ht="25.5" x14ac:dyDescent="0.25">
      <c r="A190" s="136"/>
      <c r="B190" s="170">
        <v>3237</v>
      </c>
      <c r="C190" s="173"/>
      <c r="D190" s="173" t="s">
        <v>168</v>
      </c>
      <c r="E190" s="171"/>
      <c r="F190" s="171"/>
      <c r="G190" s="172">
        <v>150</v>
      </c>
      <c r="H190" s="139"/>
      <c r="I190" s="139"/>
    </row>
    <row r="191" spans="1:12" x14ac:dyDescent="0.25">
      <c r="A191" s="136"/>
      <c r="B191" s="170">
        <v>3239</v>
      </c>
      <c r="C191" s="173"/>
      <c r="D191" s="173" t="s">
        <v>170</v>
      </c>
      <c r="E191" s="171"/>
      <c r="F191" s="171"/>
      <c r="G191" s="172">
        <v>650</v>
      </c>
      <c r="H191" s="139"/>
      <c r="I191" s="139"/>
    </row>
    <row r="192" spans="1:12" x14ac:dyDescent="0.25">
      <c r="A192" s="209"/>
      <c r="B192" s="205">
        <v>3295</v>
      </c>
      <c r="C192" s="210"/>
      <c r="D192" s="210" t="s">
        <v>173</v>
      </c>
      <c r="E192" s="211"/>
      <c r="F192" s="211"/>
      <c r="G192" s="212">
        <v>150</v>
      </c>
      <c r="H192" s="201"/>
      <c r="I192" s="201"/>
    </row>
    <row r="193" spans="1:12" ht="25.5" x14ac:dyDescent="0.25">
      <c r="A193" s="209"/>
      <c r="B193" s="205">
        <v>3296</v>
      </c>
      <c r="C193" s="210"/>
      <c r="D193" s="210" t="s">
        <v>186</v>
      </c>
      <c r="E193" s="211"/>
      <c r="F193" s="211"/>
      <c r="G193" s="212">
        <v>50</v>
      </c>
      <c r="H193" s="201"/>
      <c r="I193" s="201"/>
    </row>
    <row r="194" spans="1:12" ht="25.5" x14ac:dyDescent="0.25">
      <c r="A194" s="136"/>
      <c r="B194" s="170">
        <v>3299</v>
      </c>
      <c r="C194" s="173"/>
      <c r="D194" s="173" t="s">
        <v>174</v>
      </c>
      <c r="E194" s="171"/>
      <c r="F194" s="171"/>
      <c r="G194" s="172">
        <v>1000</v>
      </c>
      <c r="H194" s="139"/>
      <c r="I194" s="139"/>
    </row>
    <row r="195" spans="1:12" x14ac:dyDescent="0.25">
      <c r="A195" s="167">
        <v>34</v>
      </c>
      <c r="B195" s="168"/>
      <c r="C195" s="245"/>
      <c r="D195" s="245" t="s">
        <v>66</v>
      </c>
      <c r="E195" s="246"/>
      <c r="F195" s="246"/>
      <c r="G195" s="247">
        <f>SUM(G196)</f>
        <v>50</v>
      </c>
      <c r="H195" s="146"/>
      <c r="I195" s="146"/>
      <c r="J195" s="214"/>
    </row>
    <row r="196" spans="1:12" x14ac:dyDescent="0.25">
      <c r="A196" s="176"/>
      <c r="B196" s="199">
        <v>3433</v>
      </c>
      <c r="C196" s="213"/>
      <c r="D196" s="213" t="s">
        <v>195</v>
      </c>
      <c r="E196" s="211"/>
      <c r="F196" s="211"/>
      <c r="G196" s="212">
        <v>50</v>
      </c>
      <c r="H196" s="201"/>
      <c r="I196" s="201"/>
      <c r="J196" s="214"/>
    </row>
    <row r="197" spans="1:12" x14ac:dyDescent="0.25">
      <c r="A197" s="167">
        <v>37</v>
      </c>
      <c r="B197" s="168"/>
      <c r="C197" s="245"/>
      <c r="D197" s="245" t="s">
        <v>187</v>
      </c>
      <c r="E197" s="246"/>
      <c r="F197" s="246"/>
      <c r="G197" s="247">
        <f>SUM(G198)</f>
        <v>30000</v>
      </c>
      <c r="H197" s="146"/>
      <c r="I197" s="146"/>
    </row>
    <row r="198" spans="1:12" x14ac:dyDescent="0.25">
      <c r="A198" s="158"/>
      <c r="B198" s="161">
        <v>3722</v>
      </c>
      <c r="C198" s="174"/>
      <c r="D198" s="174" t="s">
        <v>187</v>
      </c>
      <c r="E198" s="171"/>
      <c r="F198" s="171"/>
      <c r="G198" s="172">
        <v>30000</v>
      </c>
      <c r="H198" s="139"/>
      <c r="I198" s="139"/>
    </row>
    <row r="199" spans="1:12" x14ac:dyDescent="0.25">
      <c r="A199" s="167">
        <v>38</v>
      </c>
      <c r="B199" s="168"/>
      <c r="C199" s="166"/>
      <c r="D199" s="166" t="s">
        <v>68</v>
      </c>
      <c r="E199" s="146"/>
      <c r="F199" s="146"/>
      <c r="G199" s="147">
        <f>SUM(G200)</f>
        <v>800</v>
      </c>
      <c r="H199" s="146"/>
      <c r="I199" s="146"/>
    </row>
    <row r="200" spans="1:12" x14ac:dyDescent="0.25">
      <c r="A200" s="158"/>
      <c r="B200" s="161">
        <v>3812</v>
      </c>
      <c r="C200" s="138"/>
      <c r="D200" s="138" t="s">
        <v>196</v>
      </c>
      <c r="E200" s="139"/>
      <c r="F200" s="139"/>
      <c r="G200" s="140">
        <v>800</v>
      </c>
      <c r="H200" s="139"/>
      <c r="I200" s="139"/>
    </row>
    <row r="201" spans="1:12" ht="25.5" x14ac:dyDescent="0.25">
      <c r="A201" s="203">
        <v>4</v>
      </c>
      <c r="B201" s="168"/>
      <c r="C201" s="166"/>
      <c r="D201" s="226" t="s">
        <v>13</v>
      </c>
      <c r="E201" s="146"/>
      <c r="F201" s="146"/>
      <c r="G201" s="147">
        <f>G202+G204</f>
        <v>6600</v>
      </c>
      <c r="H201" s="146"/>
      <c r="I201" s="146"/>
    </row>
    <row r="202" spans="1:12" s="129" customFormat="1" ht="39" x14ac:dyDescent="0.25">
      <c r="A202" s="167">
        <v>41</v>
      </c>
      <c r="B202" s="168"/>
      <c r="C202" s="166"/>
      <c r="D202" s="237" t="s">
        <v>14</v>
      </c>
      <c r="E202" s="146"/>
      <c r="F202" s="146"/>
      <c r="G202" s="147">
        <v>200</v>
      </c>
      <c r="H202" s="146"/>
      <c r="I202" s="146"/>
    </row>
    <row r="203" spans="1:12" s="129" customFormat="1" x14ac:dyDescent="0.25">
      <c r="A203" s="175"/>
      <c r="B203" s="161">
        <v>4123</v>
      </c>
      <c r="C203" s="138"/>
      <c r="D203" s="134" t="s">
        <v>112</v>
      </c>
      <c r="E203" s="139"/>
      <c r="F203" s="139"/>
      <c r="G203" s="140">
        <v>200</v>
      </c>
      <c r="H203" s="139"/>
      <c r="I203" s="139"/>
    </row>
    <row r="204" spans="1:12" ht="39" x14ac:dyDescent="0.25">
      <c r="A204" s="167">
        <v>42</v>
      </c>
      <c r="B204" s="168"/>
      <c r="C204" s="166"/>
      <c r="D204" s="237" t="s">
        <v>27</v>
      </c>
      <c r="E204" s="248"/>
      <c r="F204" s="248"/>
      <c r="G204" s="147">
        <f>SUM(G205:G207)</f>
        <v>6400</v>
      </c>
      <c r="H204" s="146"/>
      <c r="I204" s="146"/>
    </row>
    <row r="205" spans="1:12" s="129" customFormat="1" ht="26.25" x14ac:dyDescent="0.25">
      <c r="A205" s="176"/>
      <c r="B205" s="161">
        <v>4221</v>
      </c>
      <c r="C205" s="138"/>
      <c r="D205" s="195" t="s">
        <v>188</v>
      </c>
      <c r="E205" s="196"/>
      <c r="F205" s="196"/>
      <c r="G205" s="140">
        <v>200</v>
      </c>
      <c r="H205" s="139"/>
      <c r="I205" s="139"/>
    </row>
    <row r="206" spans="1:12" s="129" customFormat="1" ht="26.25" x14ac:dyDescent="0.25">
      <c r="A206" s="176"/>
      <c r="B206" s="161">
        <v>4227</v>
      </c>
      <c r="C206" s="138"/>
      <c r="D206" s="195" t="s">
        <v>191</v>
      </c>
      <c r="E206" s="196"/>
      <c r="F206" s="196"/>
      <c r="G206" s="140">
        <v>200</v>
      </c>
      <c r="H206" s="139"/>
      <c r="I206" s="139"/>
    </row>
    <row r="207" spans="1:12" x14ac:dyDescent="0.25">
      <c r="A207" s="176"/>
      <c r="B207" s="161">
        <v>4241</v>
      </c>
      <c r="C207" s="138"/>
      <c r="D207" s="138" t="s">
        <v>181</v>
      </c>
      <c r="E207" s="139"/>
      <c r="F207" s="139"/>
      <c r="G207" s="140">
        <v>6000</v>
      </c>
      <c r="H207" s="139"/>
      <c r="I207" s="139"/>
    </row>
    <row r="208" spans="1:12" x14ac:dyDescent="0.25">
      <c r="A208" s="354" t="s">
        <v>116</v>
      </c>
      <c r="B208" s="355"/>
      <c r="C208" s="356"/>
      <c r="D208" s="184" t="s">
        <v>217</v>
      </c>
      <c r="E208" s="177"/>
      <c r="F208" s="177"/>
      <c r="G208" s="178">
        <f>SUM(G209,G217)</f>
        <v>1670</v>
      </c>
      <c r="H208" s="177"/>
      <c r="I208" s="177"/>
      <c r="L208" s="258"/>
    </row>
    <row r="209" spans="1:12" x14ac:dyDescent="0.25">
      <c r="A209" s="203">
        <v>3</v>
      </c>
      <c r="B209" s="168"/>
      <c r="C209" s="166"/>
      <c r="D209" s="146" t="s">
        <v>11</v>
      </c>
      <c r="E209" s="146"/>
      <c r="F209" s="146"/>
      <c r="G209" s="147">
        <f>G210</f>
        <v>1100</v>
      </c>
      <c r="H209" s="146"/>
      <c r="I209" s="146"/>
    </row>
    <row r="210" spans="1:12" x14ac:dyDescent="0.25">
      <c r="A210" s="167">
        <v>32</v>
      </c>
      <c r="B210" s="168"/>
      <c r="C210" s="166"/>
      <c r="D210" s="146" t="s">
        <v>22</v>
      </c>
      <c r="E210" s="146"/>
      <c r="F210" s="146"/>
      <c r="G210" s="147">
        <f>SUM(G211:G216)</f>
        <v>1100</v>
      </c>
      <c r="H210" s="146"/>
      <c r="I210" s="146"/>
    </row>
    <row r="211" spans="1:12" s="129" customFormat="1" x14ac:dyDescent="0.25">
      <c r="A211" s="158"/>
      <c r="B211" s="161">
        <v>3211</v>
      </c>
      <c r="C211" s="138"/>
      <c r="D211" s="173" t="s">
        <v>151</v>
      </c>
      <c r="E211" s="139"/>
      <c r="F211" s="139"/>
      <c r="G211" s="140">
        <v>100</v>
      </c>
      <c r="H211" s="139"/>
      <c r="I211" s="139"/>
    </row>
    <row r="212" spans="1:12" s="129" customFormat="1" ht="25.5" x14ac:dyDescent="0.25">
      <c r="A212" s="158"/>
      <c r="B212" s="161">
        <v>3221</v>
      </c>
      <c r="C212" s="138"/>
      <c r="D212" s="173" t="s">
        <v>154</v>
      </c>
      <c r="E212" s="139"/>
      <c r="F212" s="139"/>
      <c r="G212" s="140">
        <v>200</v>
      </c>
      <c r="H212" s="139"/>
      <c r="I212" s="139"/>
    </row>
    <row r="213" spans="1:12" s="129" customFormat="1" x14ac:dyDescent="0.25">
      <c r="A213" s="158"/>
      <c r="B213" s="264">
        <v>3222</v>
      </c>
      <c r="C213" s="138"/>
      <c r="D213" s="173" t="s">
        <v>155</v>
      </c>
      <c r="E213" s="139"/>
      <c r="F213" s="139"/>
      <c r="G213" s="140">
        <v>200</v>
      </c>
      <c r="H213" s="139"/>
      <c r="I213" s="139"/>
    </row>
    <row r="214" spans="1:12" x14ac:dyDescent="0.25">
      <c r="A214" s="158"/>
      <c r="B214" s="161">
        <v>3225</v>
      </c>
      <c r="C214" s="138"/>
      <c r="D214" s="138" t="s">
        <v>158</v>
      </c>
      <c r="E214" s="139"/>
      <c r="F214" s="139"/>
      <c r="G214" s="140">
        <v>200</v>
      </c>
      <c r="H214" s="139"/>
      <c r="I214" s="139"/>
    </row>
    <row r="215" spans="1:12" x14ac:dyDescent="0.25">
      <c r="A215" s="158"/>
      <c r="B215" s="161">
        <v>3239</v>
      </c>
      <c r="C215" s="138"/>
      <c r="D215" s="138" t="s">
        <v>170</v>
      </c>
      <c r="E215" s="139"/>
      <c r="F215" s="139"/>
      <c r="G215" s="140">
        <v>200</v>
      </c>
      <c r="H215" s="139"/>
      <c r="I215" s="139"/>
    </row>
    <row r="216" spans="1:12" ht="26.25" x14ac:dyDescent="0.25">
      <c r="A216" s="158"/>
      <c r="B216" s="161">
        <v>3299</v>
      </c>
      <c r="C216" s="138"/>
      <c r="D216" s="195" t="s">
        <v>174</v>
      </c>
      <c r="E216" s="196"/>
      <c r="F216" s="139"/>
      <c r="G216" s="140">
        <v>200</v>
      </c>
      <c r="H216" s="139"/>
      <c r="I216" s="139"/>
    </row>
    <row r="217" spans="1:12" ht="25.5" x14ac:dyDescent="0.25">
      <c r="A217" s="203">
        <v>4</v>
      </c>
      <c r="B217" s="168"/>
      <c r="C217" s="166"/>
      <c r="D217" s="226" t="s">
        <v>13</v>
      </c>
      <c r="E217" s="146"/>
      <c r="F217" s="146"/>
      <c r="G217" s="147">
        <f>SUM(G218)</f>
        <v>570</v>
      </c>
      <c r="H217" s="146"/>
      <c r="I217" s="146"/>
    </row>
    <row r="218" spans="1:12" x14ac:dyDescent="0.25">
      <c r="A218" s="167">
        <v>42</v>
      </c>
      <c r="B218" s="168"/>
      <c r="C218" s="166"/>
      <c r="D218" s="166" t="s">
        <v>27</v>
      </c>
      <c r="E218" s="146"/>
      <c r="F218" s="146"/>
      <c r="G218" s="147">
        <f>SUM(G219:G220)</f>
        <v>570</v>
      </c>
      <c r="H218" s="146"/>
      <c r="I218" s="146"/>
    </row>
    <row r="219" spans="1:12" x14ac:dyDescent="0.25">
      <c r="A219" s="158"/>
      <c r="B219" s="161">
        <v>4221</v>
      </c>
      <c r="C219" s="138"/>
      <c r="D219" s="138" t="s">
        <v>188</v>
      </c>
      <c r="E219" s="139"/>
      <c r="F219" s="139"/>
      <c r="G219" s="140">
        <v>470</v>
      </c>
      <c r="H219" s="139"/>
      <c r="I219" s="139"/>
    </row>
    <row r="220" spans="1:12" x14ac:dyDescent="0.25">
      <c r="A220" s="158"/>
      <c r="B220" s="161">
        <v>4241</v>
      </c>
      <c r="C220" s="138"/>
      <c r="D220" s="138" t="s">
        <v>181</v>
      </c>
      <c r="E220" s="139"/>
      <c r="F220" s="139"/>
      <c r="G220" s="140">
        <v>100</v>
      </c>
      <c r="H220" s="139"/>
      <c r="I220" s="139"/>
    </row>
    <row r="221" spans="1:12" x14ac:dyDescent="0.25">
      <c r="A221" s="354" t="s">
        <v>118</v>
      </c>
      <c r="B221" s="355"/>
      <c r="C221" s="356"/>
      <c r="D221" s="184" t="s">
        <v>218</v>
      </c>
      <c r="E221" s="177"/>
      <c r="F221" s="177"/>
      <c r="G221" s="178">
        <f>SUM(G222,G225)</f>
        <v>10000</v>
      </c>
      <c r="H221" s="177"/>
      <c r="I221" s="177"/>
      <c r="L221" s="260"/>
    </row>
    <row r="222" spans="1:12" x14ac:dyDescent="0.25">
      <c r="A222" s="203">
        <v>3</v>
      </c>
      <c r="B222" s="168"/>
      <c r="C222" s="166"/>
      <c r="D222" s="146" t="s">
        <v>11</v>
      </c>
      <c r="E222" s="146"/>
      <c r="F222" s="146"/>
      <c r="G222" s="147">
        <f>SUM(G223)</f>
        <v>9900</v>
      </c>
      <c r="H222" s="146"/>
      <c r="I222" s="146"/>
    </row>
    <row r="223" spans="1:12" x14ac:dyDescent="0.25">
      <c r="A223" s="167">
        <v>32</v>
      </c>
      <c r="B223" s="168"/>
      <c r="C223" s="166"/>
      <c r="D223" s="146" t="s">
        <v>22</v>
      </c>
      <c r="E223" s="146"/>
      <c r="F223" s="146"/>
      <c r="G223" s="147">
        <f>SUM(G224:G224)</f>
        <v>9900</v>
      </c>
      <c r="H223" s="146"/>
      <c r="I223" s="146"/>
    </row>
    <row r="224" spans="1:12" x14ac:dyDescent="0.25">
      <c r="A224" s="158"/>
      <c r="B224" s="161">
        <v>3232</v>
      </c>
      <c r="C224" s="138"/>
      <c r="D224" s="138" t="s">
        <v>162</v>
      </c>
      <c r="E224" s="139"/>
      <c r="F224" s="139"/>
      <c r="G224" s="140">
        <v>9900</v>
      </c>
      <c r="H224" s="139"/>
      <c r="I224" s="139"/>
    </row>
    <row r="225" spans="1:9" ht="25.5" x14ac:dyDescent="0.25">
      <c r="A225" s="203">
        <v>4</v>
      </c>
      <c r="B225" s="168"/>
      <c r="C225" s="166"/>
      <c r="D225" s="226" t="s">
        <v>13</v>
      </c>
      <c r="E225" s="146"/>
      <c r="F225" s="146"/>
      <c r="G225" s="147">
        <f>SUM(G226)</f>
        <v>100</v>
      </c>
      <c r="H225" s="146"/>
      <c r="I225" s="146"/>
    </row>
    <row r="226" spans="1:9" x14ac:dyDescent="0.25">
      <c r="A226" s="167">
        <v>42</v>
      </c>
      <c r="B226" s="168"/>
      <c r="C226" s="166"/>
      <c r="D226" s="166" t="s">
        <v>27</v>
      </c>
      <c r="E226" s="146"/>
      <c r="F226" s="146"/>
      <c r="G226" s="147">
        <f>SUM(G227:G227)</f>
        <v>100</v>
      </c>
      <c r="H226" s="146"/>
      <c r="I226" s="146"/>
    </row>
    <row r="227" spans="1:9" x14ac:dyDescent="0.25">
      <c r="A227" s="158"/>
      <c r="B227" s="161">
        <v>4241</v>
      </c>
      <c r="C227" s="138"/>
      <c r="D227" s="138" t="s">
        <v>181</v>
      </c>
      <c r="E227" s="139"/>
      <c r="F227" s="139"/>
      <c r="G227" s="140">
        <v>100</v>
      </c>
      <c r="H227" s="139"/>
      <c r="I227" s="139"/>
    </row>
    <row r="228" spans="1:9" s="129" customFormat="1" x14ac:dyDescent="0.25">
      <c r="A228" s="354" t="s">
        <v>137</v>
      </c>
      <c r="B228" s="355"/>
      <c r="C228" s="356"/>
      <c r="D228" s="184" t="s">
        <v>219</v>
      </c>
      <c r="E228" s="177"/>
      <c r="F228" s="177"/>
      <c r="G228" s="178">
        <f>G229</f>
        <v>0</v>
      </c>
      <c r="H228" s="139"/>
      <c r="I228" s="139"/>
    </row>
    <row r="229" spans="1:9" s="129" customFormat="1" x14ac:dyDescent="0.25">
      <c r="A229" s="203">
        <v>3</v>
      </c>
      <c r="B229" s="168"/>
      <c r="C229" s="166"/>
      <c r="D229" s="146" t="s">
        <v>11</v>
      </c>
      <c r="E229" s="146"/>
      <c r="F229" s="146"/>
      <c r="G229" s="147">
        <f>G230</f>
        <v>0</v>
      </c>
      <c r="H229" s="146"/>
      <c r="I229" s="146"/>
    </row>
    <row r="230" spans="1:9" s="129" customFormat="1" x14ac:dyDescent="0.25">
      <c r="A230" s="167">
        <v>31</v>
      </c>
      <c r="B230" s="168"/>
      <c r="C230" s="166"/>
      <c r="D230" s="146" t="s">
        <v>12</v>
      </c>
      <c r="E230" s="146"/>
      <c r="F230" s="146"/>
      <c r="G230" s="147">
        <f>G231</f>
        <v>0</v>
      </c>
      <c r="H230" s="146"/>
      <c r="I230" s="146"/>
    </row>
    <row r="231" spans="1:9" s="129" customFormat="1" x14ac:dyDescent="0.25">
      <c r="A231" s="176"/>
      <c r="B231" s="199">
        <v>3111</v>
      </c>
      <c r="C231" s="200"/>
      <c r="D231" s="201" t="s">
        <v>175</v>
      </c>
      <c r="E231" s="201"/>
      <c r="F231" s="201"/>
      <c r="G231" s="202">
        <v>0</v>
      </c>
      <c r="H231" s="201"/>
      <c r="I231" s="201"/>
    </row>
    <row r="232" spans="1:9" s="129" customFormat="1" x14ac:dyDescent="0.25">
      <c r="A232" s="354" t="s">
        <v>222</v>
      </c>
      <c r="B232" s="355"/>
      <c r="C232" s="356"/>
      <c r="D232" s="184" t="s">
        <v>220</v>
      </c>
      <c r="E232" s="177"/>
      <c r="F232" s="177"/>
      <c r="G232" s="178">
        <f>G233</f>
        <v>0</v>
      </c>
      <c r="H232" s="139"/>
      <c r="I232" s="139"/>
    </row>
    <row r="233" spans="1:9" s="129" customFormat="1" x14ac:dyDescent="0.25">
      <c r="A233" s="203">
        <v>3</v>
      </c>
      <c r="B233" s="168"/>
      <c r="C233" s="166"/>
      <c r="D233" s="146" t="s">
        <v>11</v>
      </c>
      <c r="E233" s="146"/>
      <c r="F233" s="146"/>
      <c r="G233" s="147">
        <f>G234</f>
        <v>0</v>
      </c>
      <c r="H233" s="146"/>
      <c r="I233" s="146"/>
    </row>
    <row r="234" spans="1:9" s="129" customFormat="1" x14ac:dyDescent="0.25">
      <c r="A234" s="167">
        <v>32</v>
      </c>
      <c r="B234" s="168"/>
      <c r="C234" s="166"/>
      <c r="D234" s="146" t="s">
        <v>22</v>
      </c>
      <c r="E234" s="146"/>
      <c r="F234" s="146"/>
      <c r="G234" s="147">
        <f>G235</f>
        <v>0</v>
      </c>
      <c r="H234" s="146"/>
      <c r="I234" s="146"/>
    </row>
    <row r="235" spans="1:9" s="129" customFormat="1" ht="26.25" x14ac:dyDescent="0.25">
      <c r="A235" s="176"/>
      <c r="B235" s="199">
        <v>3221</v>
      </c>
      <c r="C235" s="200"/>
      <c r="D235" s="251" t="s">
        <v>154</v>
      </c>
      <c r="E235" s="251"/>
      <c r="F235" s="201"/>
      <c r="G235" s="202">
        <v>0</v>
      </c>
      <c r="H235" s="201"/>
      <c r="I235" s="201"/>
    </row>
    <row r="236" spans="1:9" s="129" customFormat="1" x14ac:dyDescent="0.25">
      <c r="A236" s="354" t="s">
        <v>139</v>
      </c>
      <c r="B236" s="355"/>
      <c r="C236" s="356"/>
      <c r="D236" s="184" t="s">
        <v>221</v>
      </c>
      <c r="E236" s="177"/>
      <c r="F236" s="177"/>
      <c r="G236" s="178">
        <f>G237</f>
        <v>0</v>
      </c>
      <c r="H236" s="139"/>
      <c r="I236" s="139"/>
    </row>
    <row r="237" spans="1:9" s="129" customFormat="1" x14ac:dyDescent="0.25">
      <c r="A237" s="203">
        <v>3</v>
      </c>
      <c r="B237" s="168"/>
      <c r="C237" s="166"/>
      <c r="D237" s="146" t="s">
        <v>11</v>
      </c>
      <c r="E237" s="146"/>
      <c r="F237" s="146"/>
      <c r="G237" s="147">
        <f>G238</f>
        <v>0</v>
      </c>
      <c r="H237" s="146"/>
      <c r="I237" s="146"/>
    </row>
    <row r="238" spans="1:9" s="129" customFormat="1" x14ac:dyDescent="0.25">
      <c r="A238" s="167">
        <v>32</v>
      </c>
      <c r="B238" s="168"/>
      <c r="C238" s="166"/>
      <c r="D238" s="146" t="s">
        <v>22</v>
      </c>
      <c r="E238" s="146"/>
      <c r="F238" s="146"/>
      <c r="G238" s="147">
        <f>G239+G240</f>
        <v>0</v>
      </c>
      <c r="H238" s="146"/>
      <c r="I238" s="146"/>
    </row>
    <row r="239" spans="1:9" s="129" customFormat="1" ht="26.25" x14ac:dyDescent="0.25">
      <c r="A239" s="176"/>
      <c r="B239" s="199">
        <v>3221</v>
      </c>
      <c r="C239" s="200"/>
      <c r="D239" s="251" t="s">
        <v>154</v>
      </c>
      <c r="E239" s="201"/>
      <c r="F239" s="201"/>
      <c r="G239" s="202">
        <v>0</v>
      </c>
      <c r="H239" s="201"/>
      <c r="I239" s="201"/>
    </row>
    <row r="240" spans="1:9" s="129" customFormat="1" ht="26.25" x14ac:dyDescent="0.25">
      <c r="A240" s="176"/>
      <c r="B240" s="199">
        <v>3299</v>
      </c>
      <c r="C240" s="200"/>
      <c r="D240" s="208" t="s">
        <v>174</v>
      </c>
      <c r="E240" s="201"/>
      <c r="F240" s="201"/>
      <c r="G240" s="202">
        <v>0</v>
      </c>
      <c r="H240" s="201"/>
      <c r="I240" s="201"/>
    </row>
    <row r="241" spans="1:12" x14ac:dyDescent="0.25">
      <c r="A241" s="360" t="s">
        <v>197</v>
      </c>
      <c r="B241" s="361"/>
      <c r="C241" s="362"/>
      <c r="D241" s="183" t="s">
        <v>198</v>
      </c>
      <c r="E241" s="177"/>
      <c r="F241" s="177"/>
      <c r="G241" s="178">
        <f>SUM(G242,G252)</f>
        <v>130000</v>
      </c>
      <c r="H241" s="177"/>
      <c r="I241" s="177"/>
    </row>
    <row r="242" spans="1:12" x14ac:dyDescent="0.25">
      <c r="A242" s="354" t="s">
        <v>104</v>
      </c>
      <c r="B242" s="355"/>
      <c r="C242" s="356"/>
      <c r="D242" s="184" t="s">
        <v>184</v>
      </c>
      <c r="E242" s="177"/>
      <c r="F242" s="177"/>
      <c r="G242" s="178">
        <f>SUM(G243)</f>
        <v>89100</v>
      </c>
      <c r="H242" s="177"/>
      <c r="I242" s="177"/>
      <c r="L242" s="255"/>
    </row>
    <row r="243" spans="1:12" x14ac:dyDescent="0.25">
      <c r="A243" s="249">
        <v>3</v>
      </c>
      <c r="B243" s="242"/>
      <c r="C243" s="243"/>
      <c r="D243" s="146" t="s">
        <v>11</v>
      </c>
      <c r="E243" s="146"/>
      <c r="F243" s="146"/>
      <c r="G243" s="147">
        <f>SUM(G244,G248)</f>
        <v>89100</v>
      </c>
      <c r="H243" s="146"/>
      <c r="I243" s="146"/>
    </row>
    <row r="244" spans="1:12" x14ac:dyDescent="0.25">
      <c r="A244" s="167">
        <v>31</v>
      </c>
      <c r="B244" s="168"/>
      <c r="C244" s="166"/>
      <c r="D244" s="146" t="s">
        <v>12</v>
      </c>
      <c r="E244" s="146"/>
      <c r="F244" s="146"/>
      <c r="G244" s="147">
        <f>SUM(G245:G247)</f>
        <v>87200</v>
      </c>
      <c r="H244" s="146"/>
      <c r="I244" s="146"/>
    </row>
    <row r="245" spans="1:12" x14ac:dyDescent="0.25">
      <c r="A245" s="158"/>
      <c r="B245" s="161">
        <v>3111</v>
      </c>
      <c r="C245" s="138"/>
      <c r="D245" s="139" t="s">
        <v>175</v>
      </c>
      <c r="E245" s="139"/>
      <c r="F245" s="139"/>
      <c r="G245" s="140">
        <v>70000</v>
      </c>
      <c r="H245" s="201"/>
      <c r="I245" s="139"/>
    </row>
    <row r="246" spans="1:12" x14ac:dyDescent="0.25">
      <c r="A246" s="158"/>
      <c r="B246" s="161">
        <v>3121</v>
      </c>
      <c r="C246" s="138"/>
      <c r="D246" s="139" t="s">
        <v>178</v>
      </c>
      <c r="E246" s="139"/>
      <c r="F246" s="139"/>
      <c r="G246" s="140">
        <v>5500</v>
      </c>
      <c r="H246" s="139"/>
      <c r="I246" s="139"/>
    </row>
    <row r="247" spans="1:12" x14ac:dyDescent="0.25">
      <c r="A247" s="158"/>
      <c r="B247" s="161">
        <v>3132</v>
      </c>
      <c r="C247" s="138"/>
      <c r="D247" s="139" t="s">
        <v>179</v>
      </c>
      <c r="E247" s="139"/>
      <c r="F247" s="139"/>
      <c r="G247" s="140">
        <v>11700</v>
      </c>
      <c r="H247" s="139"/>
      <c r="I247" s="139"/>
    </row>
    <row r="248" spans="1:12" x14ac:dyDescent="0.25">
      <c r="A248" s="167">
        <v>32</v>
      </c>
      <c r="B248" s="168"/>
      <c r="C248" s="166"/>
      <c r="D248" s="146" t="s">
        <v>22</v>
      </c>
      <c r="E248" s="146"/>
      <c r="F248" s="146"/>
      <c r="G248" s="147">
        <f>SUM(G249:G251)</f>
        <v>1900</v>
      </c>
      <c r="H248" s="146"/>
      <c r="I248" s="146"/>
    </row>
    <row r="249" spans="1:12" x14ac:dyDescent="0.25">
      <c r="A249" s="163"/>
      <c r="B249" s="163">
        <v>3211</v>
      </c>
      <c r="C249" s="164"/>
      <c r="D249" s="139" t="s">
        <v>151</v>
      </c>
      <c r="E249" s="139"/>
      <c r="F249" s="139"/>
      <c r="G249" s="140">
        <v>300</v>
      </c>
      <c r="H249" s="139"/>
      <c r="I249" s="139"/>
    </row>
    <row r="250" spans="1:12" x14ac:dyDescent="0.25">
      <c r="A250" s="158"/>
      <c r="B250" s="161">
        <v>3212</v>
      </c>
      <c r="C250" s="138"/>
      <c r="D250" s="139" t="s">
        <v>180</v>
      </c>
      <c r="E250" s="139"/>
      <c r="F250" s="139"/>
      <c r="G250" s="140">
        <v>1200</v>
      </c>
      <c r="H250" s="139"/>
      <c r="I250" s="139"/>
    </row>
    <row r="251" spans="1:12" x14ac:dyDescent="0.25">
      <c r="A251" s="158"/>
      <c r="B251" s="161">
        <v>3236</v>
      </c>
      <c r="C251" s="138"/>
      <c r="D251" s="139" t="s">
        <v>166</v>
      </c>
      <c r="E251" s="139"/>
      <c r="F251" s="139"/>
      <c r="G251" s="140">
        <v>400</v>
      </c>
      <c r="H251" s="139"/>
      <c r="I251" s="139"/>
    </row>
    <row r="252" spans="1:12" x14ac:dyDescent="0.25">
      <c r="A252" s="354" t="s">
        <v>199</v>
      </c>
      <c r="B252" s="355"/>
      <c r="C252" s="356"/>
      <c r="D252" s="184" t="s">
        <v>200</v>
      </c>
      <c r="E252" s="177"/>
      <c r="F252" s="177"/>
      <c r="G252" s="178">
        <f>SUM(G253)</f>
        <v>40900</v>
      </c>
      <c r="H252" s="177"/>
      <c r="I252" s="177"/>
      <c r="L252" s="257"/>
    </row>
    <row r="253" spans="1:12" x14ac:dyDescent="0.25">
      <c r="A253" s="249">
        <v>3</v>
      </c>
      <c r="B253" s="243"/>
      <c r="C253" s="243"/>
      <c r="D253" s="146" t="s">
        <v>11</v>
      </c>
      <c r="E253" s="146"/>
      <c r="F253" s="146"/>
      <c r="G253" s="147">
        <f>SUM(G254,G259)</f>
        <v>40900</v>
      </c>
      <c r="H253" s="146"/>
      <c r="I253" s="146"/>
    </row>
    <row r="254" spans="1:12" x14ac:dyDescent="0.25">
      <c r="A254" s="167">
        <v>31</v>
      </c>
      <c r="B254" s="198"/>
      <c r="C254" s="166"/>
      <c r="D254" s="146" t="s">
        <v>12</v>
      </c>
      <c r="E254" s="146"/>
      <c r="F254" s="146"/>
      <c r="G254" s="147">
        <f>SUM(G255:G258)</f>
        <v>37600</v>
      </c>
      <c r="H254" s="146"/>
      <c r="I254" s="146"/>
    </row>
    <row r="255" spans="1:12" x14ac:dyDescent="0.25">
      <c r="A255" s="158"/>
      <c r="B255" s="161">
        <v>3111</v>
      </c>
      <c r="C255" s="138"/>
      <c r="D255" s="139" t="s">
        <v>175</v>
      </c>
      <c r="E255" s="139"/>
      <c r="F255" s="139"/>
      <c r="G255" s="140">
        <v>30000</v>
      </c>
      <c r="H255" s="201"/>
      <c r="I255" s="139"/>
    </row>
    <row r="256" spans="1:12" x14ac:dyDescent="0.25">
      <c r="A256" s="158"/>
      <c r="B256" s="161">
        <v>3121</v>
      </c>
      <c r="C256" s="138"/>
      <c r="D256" s="139" t="s">
        <v>178</v>
      </c>
      <c r="E256" s="139"/>
      <c r="F256" s="139"/>
      <c r="G256" s="140">
        <v>2500</v>
      </c>
      <c r="H256" s="139"/>
      <c r="I256" s="139"/>
    </row>
    <row r="257" spans="1:12" s="129" customFormat="1" x14ac:dyDescent="0.25">
      <c r="A257" s="158"/>
      <c r="B257" s="161">
        <v>3121</v>
      </c>
      <c r="C257" s="138"/>
      <c r="D257" s="139" t="s">
        <v>178</v>
      </c>
      <c r="E257" s="139"/>
      <c r="F257" s="139"/>
      <c r="G257" s="140">
        <v>0</v>
      </c>
      <c r="H257" s="139"/>
      <c r="I257" s="139"/>
    </row>
    <row r="258" spans="1:12" x14ac:dyDescent="0.25">
      <c r="A258" s="158"/>
      <c r="B258" s="161">
        <v>3132</v>
      </c>
      <c r="C258" s="138"/>
      <c r="D258" s="139" t="s">
        <v>179</v>
      </c>
      <c r="E258" s="139"/>
      <c r="F258" s="139"/>
      <c r="G258" s="140">
        <v>5100</v>
      </c>
      <c r="H258" s="139"/>
      <c r="I258" s="139"/>
    </row>
    <row r="259" spans="1:12" x14ac:dyDescent="0.25">
      <c r="A259" s="167">
        <v>32</v>
      </c>
      <c r="B259" s="198"/>
      <c r="C259" s="166"/>
      <c r="D259" s="146" t="s">
        <v>22</v>
      </c>
      <c r="E259" s="146"/>
      <c r="F259" s="146"/>
      <c r="G259" s="147">
        <f>SUM(G260:G262)</f>
        <v>3300</v>
      </c>
      <c r="H259" s="146"/>
      <c r="I259" s="146"/>
    </row>
    <row r="260" spans="1:12" x14ac:dyDescent="0.25">
      <c r="A260" s="163"/>
      <c r="B260" s="163">
        <v>3211</v>
      </c>
      <c r="C260" s="164"/>
      <c r="D260" s="139" t="s">
        <v>151</v>
      </c>
      <c r="E260" s="139"/>
      <c r="F260" s="139"/>
      <c r="G260" s="140">
        <v>300</v>
      </c>
      <c r="H260" s="139"/>
      <c r="I260" s="139"/>
    </row>
    <row r="261" spans="1:12" x14ac:dyDescent="0.25">
      <c r="A261" s="158"/>
      <c r="B261" s="161">
        <v>3212</v>
      </c>
      <c r="C261" s="138"/>
      <c r="D261" s="139" t="s">
        <v>180</v>
      </c>
      <c r="E261" s="139"/>
      <c r="F261" s="139"/>
      <c r="G261" s="140">
        <v>2800</v>
      </c>
      <c r="H261" s="139"/>
      <c r="I261" s="139"/>
    </row>
    <row r="262" spans="1:12" x14ac:dyDescent="0.25">
      <c r="A262" s="158"/>
      <c r="B262" s="161">
        <v>3236</v>
      </c>
      <c r="C262" s="138"/>
      <c r="D262" s="139" t="s">
        <v>166</v>
      </c>
      <c r="E262" s="139"/>
      <c r="F262" s="139"/>
      <c r="G262" s="140">
        <v>200</v>
      </c>
      <c r="H262" s="139"/>
      <c r="I262" s="139"/>
    </row>
    <row r="263" spans="1:12" x14ac:dyDescent="0.25">
      <c r="A263" s="360" t="s">
        <v>201</v>
      </c>
      <c r="B263" s="361"/>
      <c r="C263" s="362"/>
      <c r="D263" s="183" t="s">
        <v>202</v>
      </c>
      <c r="E263" s="183"/>
      <c r="F263" s="183"/>
      <c r="G263" s="185">
        <f t="shared" ref="G263:G268" si="0">SUM(G264)</f>
        <v>8000</v>
      </c>
      <c r="H263" s="183"/>
      <c r="I263" s="183"/>
    </row>
    <row r="264" spans="1:12" x14ac:dyDescent="0.25">
      <c r="A264" s="361" t="s">
        <v>203</v>
      </c>
      <c r="B264" s="361"/>
      <c r="C264" s="362"/>
      <c r="D264" s="183" t="s">
        <v>125</v>
      </c>
      <c r="E264" s="177"/>
      <c r="F264" s="177"/>
      <c r="G264" s="178">
        <f t="shared" si="0"/>
        <v>8000</v>
      </c>
      <c r="H264" s="177"/>
      <c r="I264" s="177"/>
    </row>
    <row r="265" spans="1:12" x14ac:dyDescent="0.25">
      <c r="A265" s="360" t="s">
        <v>124</v>
      </c>
      <c r="B265" s="361"/>
      <c r="C265" s="362"/>
      <c r="D265" s="183" t="s">
        <v>204</v>
      </c>
      <c r="E265" s="177"/>
      <c r="F265" s="177"/>
      <c r="G265" s="178">
        <f t="shared" si="0"/>
        <v>8000</v>
      </c>
      <c r="H265" s="177"/>
      <c r="I265" s="177"/>
    </row>
    <row r="266" spans="1:12" x14ac:dyDescent="0.25">
      <c r="A266" s="354" t="s">
        <v>104</v>
      </c>
      <c r="B266" s="355"/>
      <c r="C266" s="356"/>
      <c r="D266" s="184" t="s">
        <v>184</v>
      </c>
      <c r="E266" s="177"/>
      <c r="F266" s="177"/>
      <c r="G266" s="178">
        <f t="shared" si="0"/>
        <v>8000</v>
      </c>
      <c r="H266" s="177"/>
      <c r="I266" s="177"/>
      <c r="L266" s="255"/>
    </row>
    <row r="267" spans="1:12" x14ac:dyDescent="0.25">
      <c r="A267" s="249">
        <v>3</v>
      </c>
      <c r="B267" s="243"/>
      <c r="C267" s="243"/>
      <c r="D267" s="146" t="s">
        <v>11</v>
      </c>
      <c r="E267" s="146"/>
      <c r="F267" s="146"/>
      <c r="G267" s="147">
        <f t="shared" si="0"/>
        <v>8000</v>
      </c>
      <c r="H267" s="146"/>
      <c r="I267" s="146"/>
    </row>
    <row r="268" spans="1:12" x14ac:dyDescent="0.25">
      <c r="A268" s="167">
        <v>32</v>
      </c>
      <c r="B268" s="198"/>
      <c r="C268" s="166"/>
      <c r="D268" s="146" t="s">
        <v>22</v>
      </c>
      <c r="E268" s="146"/>
      <c r="F268" s="146"/>
      <c r="G268" s="147">
        <f t="shared" si="0"/>
        <v>8000</v>
      </c>
      <c r="H268" s="146"/>
      <c r="I268" s="146"/>
    </row>
    <row r="269" spans="1:12" x14ac:dyDescent="0.25">
      <c r="A269" s="141"/>
      <c r="B269" s="264">
        <v>3222</v>
      </c>
      <c r="C269" s="138"/>
      <c r="D269" s="139" t="s">
        <v>155</v>
      </c>
      <c r="E269" s="139"/>
      <c r="F269" s="139"/>
      <c r="G269" s="140">
        <v>8000</v>
      </c>
      <c r="H269" s="139"/>
      <c r="I269" s="139"/>
    </row>
    <row r="270" spans="1:12" x14ac:dyDescent="0.25">
      <c r="A270" s="129"/>
      <c r="B270" s="129"/>
      <c r="C270" s="129"/>
      <c r="D270" s="129"/>
      <c r="E270" s="129"/>
      <c r="F270" s="129"/>
      <c r="G270" s="129"/>
      <c r="H270" s="129"/>
      <c r="I270" s="129"/>
    </row>
    <row r="271" spans="1:12" x14ac:dyDescent="0.25">
      <c r="A271" s="129"/>
      <c r="B271" s="129"/>
      <c r="C271" s="129"/>
      <c r="D271" s="129"/>
      <c r="E271" s="129"/>
      <c r="F271" s="129"/>
      <c r="G271" s="129"/>
      <c r="H271" s="129"/>
      <c r="I271" s="129"/>
    </row>
    <row r="272" spans="1:12" x14ac:dyDescent="0.25">
      <c r="A272" s="129"/>
      <c r="B272" s="129"/>
      <c r="C272" s="129"/>
      <c r="D272" s="129"/>
      <c r="E272" s="129"/>
      <c r="F272" s="129"/>
      <c r="G272" s="129"/>
      <c r="H272" s="129"/>
      <c r="I272" s="129"/>
    </row>
    <row r="273" spans="1:9" x14ac:dyDescent="0.25">
      <c r="A273" s="129"/>
      <c r="B273" s="129"/>
      <c r="C273" s="129"/>
      <c r="D273" s="129"/>
      <c r="E273" s="129"/>
      <c r="F273" s="129"/>
      <c r="G273" s="129"/>
      <c r="H273" s="129"/>
      <c r="I273" s="129"/>
    </row>
    <row r="274" spans="1:9" x14ac:dyDescent="0.25">
      <c r="A274" s="129"/>
      <c r="B274" s="129"/>
      <c r="C274" s="129"/>
      <c r="D274" s="129"/>
      <c r="E274" s="129"/>
      <c r="F274" s="129"/>
      <c r="G274" s="129"/>
      <c r="H274" s="129"/>
      <c r="I274" s="129"/>
    </row>
    <row r="275" spans="1:9" x14ac:dyDescent="0.25">
      <c r="A275" s="129"/>
      <c r="B275" s="129"/>
      <c r="C275" s="129"/>
      <c r="D275" s="129"/>
      <c r="E275" s="129"/>
      <c r="F275" s="129"/>
      <c r="G275" s="129"/>
      <c r="H275" s="129"/>
      <c r="I275" s="129"/>
    </row>
    <row r="276" spans="1:9" x14ac:dyDescent="0.25">
      <c r="A276" s="129"/>
      <c r="B276" s="129"/>
      <c r="C276" s="129"/>
      <c r="D276" s="129"/>
      <c r="E276" s="129"/>
      <c r="F276" s="129"/>
      <c r="G276" s="129"/>
      <c r="H276" s="129"/>
      <c r="I276" s="129"/>
    </row>
  </sheetData>
  <mergeCells count="48">
    <mergeCell ref="A232:C232"/>
    <mergeCell ref="A66:C66"/>
    <mergeCell ref="A67:C67"/>
    <mergeCell ref="A68:C68"/>
    <mergeCell ref="A266:C266"/>
    <mergeCell ref="A162:C162"/>
    <mergeCell ref="A179:C179"/>
    <mergeCell ref="A208:C208"/>
    <mergeCell ref="A221:C221"/>
    <mergeCell ref="A242:C242"/>
    <mergeCell ref="A263:C263"/>
    <mergeCell ref="A264:C264"/>
    <mergeCell ref="A265:C265"/>
    <mergeCell ref="A252:C252"/>
    <mergeCell ref="A236:C236"/>
    <mergeCell ref="A241:C241"/>
    <mergeCell ref="A228:C228"/>
    <mergeCell ref="A143:C143"/>
    <mergeCell ref="A153:C153"/>
    <mergeCell ref="A157:C157"/>
    <mergeCell ref="A100:C100"/>
    <mergeCell ref="A107:C107"/>
    <mergeCell ref="A114:C114"/>
    <mergeCell ref="A122:C122"/>
    <mergeCell ref="A113:C113"/>
    <mergeCell ref="A128:C128"/>
    <mergeCell ref="A1:L1"/>
    <mergeCell ref="A60:C60"/>
    <mergeCell ref="A40:C40"/>
    <mergeCell ref="A51:C51"/>
    <mergeCell ref="A10:C10"/>
    <mergeCell ref="A11:C11"/>
    <mergeCell ref="A12:C12"/>
    <mergeCell ref="A13:C13"/>
    <mergeCell ref="A39:C39"/>
    <mergeCell ref="A59:C59"/>
    <mergeCell ref="D3:L3"/>
    <mergeCell ref="A56:C56"/>
    <mergeCell ref="A57:C57"/>
    <mergeCell ref="A58:C58"/>
    <mergeCell ref="A7:C7"/>
    <mergeCell ref="A5:C5"/>
    <mergeCell ref="A6:C6"/>
    <mergeCell ref="A8:C8"/>
    <mergeCell ref="A9:C9"/>
    <mergeCell ref="A52:C52"/>
    <mergeCell ref="A14:C14"/>
    <mergeCell ref="A41:C41"/>
  </mergeCells>
  <pageMargins left="0.7" right="0.7" top="0.75" bottom="0.75" header="0.3" footer="0.3"/>
  <pageSetup paperSize="9" scale="59" orientation="portrait" r:id="rId1"/>
  <rowBreaks count="1" manualBreakCount="1">
    <brk id="55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4.razina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Suzana Bileta</cp:lastModifiedBy>
  <cp:lastPrinted>2025-12-18T08:01:24Z</cp:lastPrinted>
  <dcterms:created xsi:type="dcterms:W3CDTF">2022-08-12T12:51:27Z</dcterms:created>
  <dcterms:modified xsi:type="dcterms:W3CDTF">2025-12-18T08:56:27Z</dcterms:modified>
</cp:coreProperties>
</file>